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85C4344-1DEA-45AB-ADE3-D40AE31C37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9" r:id="rId1"/>
    <sheet name="2023" sheetId="8" r:id="rId2"/>
    <sheet name="2022" sheetId="7" r:id="rId3"/>
    <sheet name="2020" sheetId="6" r:id="rId4"/>
    <sheet name="2019" sheetId="5" r:id="rId5"/>
    <sheet name="2017" sheetId="4" r:id="rId6"/>
    <sheet name="2016" sheetId="1" r:id="rId7"/>
    <sheet name="2015" sheetId="3" r:id="rId8"/>
    <sheet name="Sheet2" sheetId="2" r:id="rId9"/>
  </sheets>
  <definedNames>
    <definedName name="_xlnm.Print_Area" localSheetId="7">'2015'!#REF!</definedName>
    <definedName name="_xlnm.Print_Area" localSheetId="6">'2016'!$A$1:$H$60</definedName>
    <definedName name="_xlnm.Print_Area" localSheetId="5">'2017'!$A$1:$J$64</definedName>
    <definedName name="_xlnm.Print_Area" localSheetId="4">'2019'!$A$1:$J$64</definedName>
    <definedName name="_xlnm.Print_Area" localSheetId="3">'2020'!$A$1:$J$64</definedName>
    <definedName name="_xlnm.Print_Area" localSheetId="2">'2022'!$A$1:$L$64</definedName>
    <definedName name="_xlnm.Print_Area" localSheetId="1">'2023'!$A$1:$J$62</definedName>
    <definedName name="_xlnm.Print_Area" localSheetId="0">'2024'!$A$1:$P$64</definedName>
  </definedNames>
  <calcPr calcId="191029"/>
</workbook>
</file>

<file path=xl/calcChain.xml><?xml version="1.0" encoding="utf-8"?>
<calcChain xmlns="http://schemas.openxmlformats.org/spreadsheetml/2006/main">
  <c r="I27" i="9" l="1"/>
  <c r="I46" i="9"/>
  <c r="O41" i="9"/>
  <c r="O21" i="9" l="1"/>
  <c r="F52" i="9" l="1"/>
  <c r="F53" i="9" s="1"/>
  <c r="F50" i="9"/>
  <c r="E52" i="9"/>
  <c r="E53" i="9" s="1"/>
  <c r="D53" i="9"/>
  <c r="H44" i="9"/>
  <c r="H36" i="9"/>
  <c r="H38" i="9" s="1"/>
  <c r="H40" i="9" s="1"/>
  <c r="H46" i="9" s="1"/>
  <c r="G44" i="9"/>
  <c r="G36" i="9"/>
  <c r="G38" i="9" s="1"/>
  <c r="G40" i="9" s="1"/>
  <c r="G46" i="9" s="1"/>
  <c r="F46" i="9"/>
  <c r="E46" i="9"/>
  <c r="D46" i="9"/>
  <c r="H25" i="9"/>
  <c r="H17" i="9"/>
  <c r="H19" i="9" s="1"/>
  <c r="H21" i="9" s="1"/>
  <c r="H27" i="9" s="1"/>
  <c r="G25" i="9"/>
  <c r="G17" i="9"/>
  <c r="G19" i="9" s="1"/>
  <c r="G21" i="9" s="1"/>
  <c r="F27" i="9"/>
  <c r="F25" i="9"/>
  <c r="E27" i="9"/>
  <c r="D27" i="9"/>
  <c r="I44" i="9"/>
  <c r="I36" i="9"/>
  <c r="I38" i="9" s="1"/>
  <c r="M30" i="9"/>
  <c r="M29" i="9"/>
  <c r="N25" i="9"/>
  <c r="M25" i="9"/>
  <c r="I25" i="9"/>
  <c r="N21" i="9"/>
  <c r="M21" i="9"/>
  <c r="I17" i="9"/>
  <c r="G50" i="9" l="1"/>
  <c r="I19" i="9"/>
  <c r="I21" i="9" s="1"/>
  <c r="O23" i="9"/>
  <c r="O27" i="9" s="1"/>
  <c r="H51" i="9"/>
  <c r="H50" i="9"/>
  <c r="G27" i="9"/>
  <c r="G51" i="9" s="1"/>
  <c r="G52" i="9" s="1"/>
  <c r="G53" i="9" s="1"/>
  <c r="N27" i="9"/>
  <c r="M31" i="9"/>
  <c r="M36" i="9"/>
  <c r="I40" i="9"/>
  <c r="N36" i="9"/>
  <c r="M35" i="9"/>
  <c r="M38" i="9" s="1"/>
  <c r="D46" i="8"/>
  <c r="E46" i="8"/>
  <c r="F46" i="8"/>
  <c r="G46" i="8"/>
  <c r="D27" i="8"/>
  <c r="E27" i="8"/>
  <c r="F27" i="8"/>
  <c r="N35" i="9" l="1"/>
  <c r="N38" i="9" s="1"/>
  <c r="H52" i="9"/>
  <c r="H53" i="9" s="1"/>
  <c r="I50" i="9"/>
  <c r="I51" i="9"/>
  <c r="G52" i="8"/>
  <c r="G53" i="8" s="1"/>
  <c r="G50" i="8"/>
  <c r="F52" i="8"/>
  <c r="F53" i="8" s="1"/>
  <c r="E52" i="8"/>
  <c r="E53" i="8" s="1"/>
  <c r="D52" i="8"/>
  <c r="D53" i="8" s="1"/>
  <c r="H44" i="8"/>
  <c r="H36" i="8"/>
  <c r="H38" i="8" s="1"/>
  <c r="H25" i="8"/>
  <c r="H17" i="8"/>
  <c r="H19" i="8" s="1"/>
  <c r="G27" i="8"/>
  <c r="G25" i="8"/>
  <c r="I44" i="8"/>
  <c r="I36" i="8"/>
  <c r="I38" i="8" s="1"/>
  <c r="M30" i="8"/>
  <c r="M29" i="8"/>
  <c r="N25" i="8"/>
  <c r="M25" i="8"/>
  <c r="I25" i="8"/>
  <c r="N21" i="8"/>
  <c r="M21" i="8"/>
  <c r="I17" i="8"/>
  <c r="I19" i="8" s="1"/>
  <c r="I21" i="8" s="1"/>
  <c r="I27" i="8" s="1"/>
  <c r="H52" i="7"/>
  <c r="H53" i="7" s="1"/>
  <c r="G52" i="7"/>
  <c r="G53" i="7" s="1"/>
  <c r="F52" i="7"/>
  <c r="F53" i="7" s="1"/>
  <c r="E52" i="7"/>
  <c r="E53" i="7" s="1"/>
  <c r="H50" i="7"/>
  <c r="I44" i="7"/>
  <c r="M30" i="7"/>
  <c r="M29" i="7"/>
  <c r="I25" i="7"/>
  <c r="H25" i="7"/>
  <c r="H27" i="7"/>
  <c r="M31" i="8" l="1"/>
  <c r="N27" i="8"/>
  <c r="I52" i="9"/>
  <c r="I53" i="9" s="1"/>
  <c r="H40" i="8"/>
  <c r="M36" i="8"/>
  <c r="H21" i="8"/>
  <c r="M35" i="8"/>
  <c r="M38" i="8" s="1"/>
  <c r="I40" i="8"/>
  <c r="I46" i="8" s="1"/>
  <c r="I51" i="8" s="1"/>
  <c r="N36" i="8"/>
  <c r="N35" i="8"/>
  <c r="M31" i="7"/>
  <c r="N25" i="7"/>
  <c r="M25" i="7"/>
  <c r="M35" i="7"/>
  <c r="M36" i="7"/>
  <c r="I36" i="7"/>
  <c r="I38" i="7" s="1"/>
  <c r="N21" i="7"/>
  <c r="M21" i="7"/>
  <c r="I17" i="7"/>
  <c r="I19" i="7" s="1"/>
  <c r="I21" i="7" s="1"/>
  <c r="H46" i="8" l="1"/>
  <c r="H50" i="8"/>
  <c r="H27" i="8"/>
  <c r="H51" i="8" s="1"/>
  <c r="H52" i="8" s="1"/>
  <c r="H53" i="8" s="1"/>
  <c r="N38" i="8"/>
  <c r="I52" i="8"/>
  <c r="I53" i="8" s="1"/>
  <c r="I50" i="8"/>
  <c r="N27" i="7"/>
  <c r="N35" i="7"/>
  <c r="I27" i="7"/>
  <c r="I40" i="7"/>
  <c r="N36" i="7"/>
  <c r="M38" i="7"/>
  <c r="N38" i="7" l="1"/>
  <c r="I50" i="7"/>
  <c r="I46" i="7"/>
  <c r="I51" i="7" s="1"/>
  <c r="I52" i="7" s="1"/>
  <c r="I53" i="7" s="1"/>
</calcChain>
</file>

<file path=xl/sharedStrings.xml><?xml version="1.0" encoding="utf-8"?>
<sst xmlns="http://schemas.openxmlformats.org/spreadsheetml/2006/main" count="348" uniqueCount="56">
  <si>
    <t>Real &amp; Personal</t>
  </si>
  <si>
    <t>Motor Vehicles</t>
  </si>
  <si>
    <t>Mobile Homes</t>
  </si>
  <si>
    <t>Timber - 100%</t>
  </si>
  <si>
    <t>Gross Digest</t>
  </si>
  <si>
    <t>Less M&amp; O Exemptions</t>
  </si>
  <si>
    <t>Net M &amp; O Digest</t>
  </si>
  <si>
    <t>Gross M&amp;O Millage</t>
  </si>
  <si>
    <t>Less Rollbacks</t>
  </si>
  <si>
    <t>Net M&amp;O Millage</t>
  </si>
  <si>
    <t>Net Taxes Levied</t>
  </si>
  <si>
    <t>Heavy Duty Equipment</t>
  </si>
  <si>
    <t>NOTICE</t>
  </si>
  <si>
    <t>INCORPORATED</t>
  </si>
  <si>
    <t>UNINCORPORATED</t>
  </si>
  <si>
    <t>TOTAL COUNTY</t>
  </si>
  <si>
    <t>Total County Value</t>
  </si>
  <si>
    <t>Total County Taxes Levied</t>
  </si>
  <si>
    <t>Net Taxes $ Increase</t>
  </si>
  <si>
    <t>Net Taxes % Increase</t>
  </si>
  <si>
    <t>State Forest Land Assistance Grant Value</t>
  </si>
  <si>
    <t>Adjusted Net M&amp;O Digest</t>
  </si>
  <si>
    <t xml:space="preserve">Recreation Authority </t>
  </si>
  <si>
    <t>Fire Services District</t>
  </si>
  <si>
    <t>Development Authority</t>
  </si>
  <si>
    <t>CURRENT 2017 TAX DIGEST AND 5 YEAR HISTORY OF LEVY</t>
  </si>
  <si>
    <t>Hospital Indigent Care Cost</t>
  </si>
  <si>
    <t xml:space="preserve">  of the current year's tax digest and levy, along with the history of  the tax digest and levy for the past five years.</t>
  </si>
  <si>
    <t xml:space="preserve">  at 7:00 P.M. and pursuant to the requirements of O.C.G.A. Section 48-5-32 does hereby publish the following presentation </t>
  </si>
  <si>
    <t xml:space="preserve">  The Decatur County Board of Commissioners does hereby announce that the millage rate will be set at a meeting to be</t>
  </si>
  <si>
    <t xml:space="preserve">  held at the Decatur County Administration Building, 203 West Broughton Street, Bainbridge, Georgia on August 22, 2017 </t>
  </si>
  <si>
    <t>A vote will also be taken on continuing the following mill rate:</t>
  </si>
  <si>
    <t>In addition to the above M&amp;O mill rate, the county will be voting on the following special district mill rates created per the Service Delivery Strategy Agreement:</t>
  </si>
  <si>
    <r>
      <t xml:space="preserve">  held at the Decatur County Administration Building, 203 West Broughton Street, Bainbridge, Georgia on </t>
    </r>
    <r>
      <rPr>
        <sz val="9"/>
        <color rgb="FFFF0000"/>
        <rFont val="Arial"/>
        <family val="2"/>
      </rPr>
      <t>August 22, 2017</t>
    </r>
    <r>
      <rPr>
        <sz val="9"/>
        <rFont val="Arial"/>
        <family val="2"/>
      </rPr>
      <t xml:space="preserve"> </t>
    </r>
  </si>
  <si>
    <t>Economic Development Bonds</t>
  </si>
  <si>
    <t xml:space="preserve">Uninc. Services per SDS </t>
  </si>
  <si>
    <t>CURRENT 2019 TAX DIGEST AND 5 YEAR HISTORY OF LEVY</t>
  </si>
  <si>
    <t>State Forest Land Assistance Grant Value (1)</t>
  </si>
  <si>
    <t>(1) Prior years' figures may be restated as a point of compliance with revised Department of Revenue reporting requirements.</t>
  </si>
  <si>
    <t xml:space="preserve">  held at the Decatur County Administration Building, 203 West Broughton Street, Bainbridge, Georgia on August 27, 2019</t>
  </si>
  <si>
    <t>A vote will also be taken on continuing the following mill rates:</t>
  </si>
  <si>
    <t xml:space="preserve">  held at the Decatur County Administration Building, 203 West Broughton Street, Bainbridge, Georgia on September 8, 2020</t>
  </si>
  <si>
    <t>CURRENT 2021 TAX DIGEST AND 5 YEAR HISTORY OF LEVY</t>
  </si>
  <si>
    <t>uninc.</t>
  </si>
  <si>
    <t>Inc.</t>
  </si>
  <si>
    <t xml:space="preserve">  held at the Decatur County Administration Building, 203 West Broughton Street, Bainbridge, Georgia on August 23, 2022</t>
  </si>
  <si>
    <t>In addition to the above M&amp;O mill rate, the County will be voting on the following special district mill rates created per the Service Delivery Strategy Agreement:</t>
  </si>
  <si>
    <t xml:space="preserve">  held at the Decatur County Administration Building, 203 West Broughton Street, Bainbridge, Georgia on August 22, 2023</t>
  </si>
  <si>
    <t>CURRENT 2023 TAX DIGEST AND 5 YEAR HISTORY OF LEVY</t>
  </si>
  <si>
    <t>CURRENT 2020 TAX DIGEST AND 5 YEAR HISTORY OF LEVY</t>
  </si>
  <si>
    <t>Less M &amp; O Exemptions</t>
  </si>
  <si>
    <t>Adjusted Net M &amp; O Digest</t>
  </si>
  <si>
    <t>Gross M &amp; O Millage</t>
  </si>
  <si>
    <t>Net M &amp; O Millage</t>
  </si>
  <si>
    <t>CURRENT 2024 TAX DIGEST AND 5 YEAR HISTORY OF LEVY</t>
  </si>
  <si>
    <t xml:space="preserve">  held at the Decatur County Administration Building, 203 West Broughton Street, Bainbridge, Georgia on August 27,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</si>
</sst>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"/>
  </numFmts>
  <fonts count="14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4" xfId="0" applyFont="1" applyBorder="1"/>
    <xf numFmtId="164" fontId="5" fillId="2" borderId="1" xfId="0" applyNumberFormat="1" applyFont="1" applyFill="1" applyBorder="1"/>
    <xf numFmtId="0" fontId="0" fillId="0" borderId="5" xfId="0" applyBorder="1"/>
    <xf numFmtId="4" fontId="5" fillId="0" borderId="4" xfId="0" applyNumberFormat="1" applyFont="1" applyBorder="1"/>
    <xf numFmtId="3" fontId="5" fillId="0" borderId="4" xfId="0" applyNumberFormat="1" applyFont="1" applyBorder="1"/>
    <xf numFmtId="164" fontId="6" fillId="0" borderId="1" xfId="0" applyNumberFormat="1" applyFont="1" applyBorder="1"/>
    <xf numFmtId="10" fontId="6" fillId="0" borderId="1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3" fontId="0" fillId="0" borderId="0" xfId="0" applyNumberFormat="1"/>
    <xf numFmtId="0" fontId="5" fillId="0" borderId="2" xfId="0" applyFont="1" applyBorder="1"/>
    <xf numFmtId="10" fontId="6" fillId="0" borderId="0" xfId="0" applyNumberFormat="1" applyFont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6" fillId="0" borderId="0" xfId="0" applyNumberFormat="1" applyFont="1" applyAlignment="1">
      <alignment horizontal="right"/>
    </xf>
    <xf numFmtId="43" fontId="0" fillId="0" borderId="7" xfId="0" applyNumberFormat="1" applyBorder="1"/>
    <xf numFmtId="0" fontId="8" fillId="0" borderId="7" xfId="0" applyFont="1" applyBorder="1"/>
    <xf numFmtId="0" fontId="8" fillId="0" borderId="0" xfId="0" applyFont="1"/>
    <xf numFmtId="0" fontId="5" fillId="0" borderId="6" xfId="0" applyFont="1" applyBorder="1"/>
    <xf numFmtId="10" fontId="6" fillId="0" borderId="7" xfId="0" applyNumberFormat="1" applyFont="1" applyBorder="1" applyAlignment="1">
      <alignment horizontal="right"/>
    </xf>
    <xf numFmtId="43" fontId="6" fillId="0" borderId="7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10" fillId="0" borderId="1" xfId="0" applyFont="1" applyBorder="1"/>
    <xf numFmtId="164" fontId="10" fillId="0" borderId="1" xfId="0" applyNumberFormat="1" applyFont="1" applyBorder="1"/>
    <xf numFmtId="0" fontId="9" fillId="0" borderId="0" xfId="0" applyFont="1"/>
    <xf numFmtId="0" fontId="11" fillId="0" borderId="1" xfId="0" applyFont="1" applyBorder="1"/>
    <xf numFmtId="10" fontId="10" fillId="0" borderId="1" xfId="0" applyNumberFormat="1" applyFont="1" applyBorder="1" applyAlignment="1">
      <alignment horizontal="right"/>
    </xf>
    <xf numFmtId="164" fontId="0" fillId="0" borderId="0" xfId="0" applyNumberFormat="1"/>
    <xf numFmtId="164" fontId="5" fillId="0" borderId="1" xfId="0" applyNumberFormat="1" applyFont="1" applyBorder="1"/>
    <xf numFmtId="41" fontId="5" fillId="2" borderId="1" xfId="0" applyNumberFormat="1" applyFont="1" applyFill="1" applyBorder="1"/>
    <xf numFmtId="41" fontId="6" fillId="0" borderId="1" xfId="0" applyNumberFormat="1" applyFont="1" applyBorder="1"/>
    <xf numFmtId="41" fontId="10" fillId="0" borderId="1" xfId="0" applyNumberFormat="1" applyFont="1" applyBorder="1"/>
    <xf numFmtId="41" fontId="6" fillId="2" borderId="1" xfId="0" applyNumberFormat="1" applyFont="1" applyFill="1" applyBorder="1"/>
    <xf numFmtId="41" fontId="7" fillId="2" borderId="1" xfId="0" applyNumberFormat="1" applyFont="1" applyFill="1" applyBorder="1"/>
    <xf numFmtId="41" fontId="12" fillId="2" borderId="1" xfId="0" applyNumberFormat="1" applyFont="1" applyFill="1" applyBorder="1"/>
    <xf numFmtId="41" fontId="7" fillId="0" borderId="1" xfId="0" applyNumberFormat="1" applyFont="1" applyBorder="1"/>
    <xf numFmtId="41" fontId="12" fillId="0" borderId="1" xfId="0" applyNumberFormat="1" applyFont="1" applyBorder="1"/>
    <xf numFmtId="42" fontId="6" fillId="0" borderId="1" xfId="0" applyNumberFormat="1" applyFont="1" applyBorder="1"/>
    <xf numFmtId="42" fontId="10" fillId="0" borderId="1" xfId="0" applyNumberFormat="1" applyFont="1" applyBorder="1"/>
    <xf numFmtId="42" fontId="5" fillId="0" borderId="1" xfId="0" applyNumberFormat="1" applyFont="1" applyBorder="1"/>
    <xf numFmtId="42" fontId="5" fillId="2" borderId="1" xfId="0" applyNumberFormat="1" applyFont="1" applyFill="1" applyBorder="1"/>
    <xf numFmtId="0" fontId="1" fillId="0" borderId="1" xfId="1" applyFont="1" applyBorder="1" applyAlignment="1">
      <alignment horizontal="center"/>
    </xf>
    <xf numFmtId="164" fontId="5" fillId="2" borderId="1" xfId="1" applyNumberFormat="1" applyFont="1" applyFill="1" applyBorder="1"/>
    <xf numFmtId="0" fontId="10" fillId="0" borderId="1" xfId="1" applyFont="1" applyBorder="1"/>
    <xf numFmtId="0" fontId="11" fillId="0" borderId="1" xfId="1" applyFont="1" applyBorder="1"/>
    <xf numFmtId="164" fontId="5" fillId="0" borderId="1" xfId="1" applyNumberFormat="1" applyFont="1" applyBorder="1"/>
    <xf numFmtId="41" fontId="5" fillId="2" borderId="1" xfId="1" applyNumberFormat="1" applyFont="1" applyFill="1" applyBorder="1"/>
    <xf numFmtId="41" fontId="10" fillId="0" borderId="1" xfId="1" applyNumberFormat="1" applyFont="1" applyBorder="1"/>
    <xf numFmtId="41" fontId="12" fillId="2" borderId="1" xfId="1" applyNumberFormat="1" applyFont="1" applyFill="1" applyBorder="1"/>
    <xf numFmtId="41" fontId="12" fillId="0" borderId="1" xfId="1" applyNumberFormat="1" applyFont="1" applyBorder="1"/>
    <xf numFmtId="42" fontId="10" fillId="0" borderId="1" xfId="1" applyNumberFormat="1" applyFont="1" applyBorder="1"/>
    <xf numFmtId="42" fontId="5" fillId="2" borderId="1" xfId="1" applyNumberFormat="1" applyFont="1" applyFill="1" applyBorder="1"/>
    <xf numFmtId="3" fontId="0" fillId="0" borderId="2" xfId="0" applyNumberFormat="1" applyBorder="1"/>
    <xf numFmtId="164" fontId="0" fillId="0" borderId="2" xfId="0" applyNumberFormat="1" applyBorder="1"/>
    <xf numFmtId="0" fontId="0" fillId="0" borderId="9" xfId="0" applyBorder="1"/>
    <xf numFmtId="0" fontId="9" fillId="0" borderId="2" xfId="0" applyFont="1" applyBorder="1"/>
    <xf numFmtId="41" fontId="13" fillId="2" borderId="1" xfId="0" applyNumberFormat="1" applyFont="1" applyFill="1" applyBorder="1"/>
    <xf numFmtId="41" fontId="13" fillId="2" borderId="1" xfId="1" applyNumberFormat="1" applyFont="1" applyFill="1" applyBorder="1"/>
    <xf numFmtId="43" fontId="6" fillId="0" borderId="2" xfId="0" applyNumberFormat="1" applyFont="1" applyBorder="1" applyAlignment="1">
      <alignment horizontal="right"/>
    </xf>
    <xf numFmtId="0" fontId="4" fillId="0" borderId="14" xfId="0" applyFont="1" applyBorder="1"/>
    <xf numFmtId="41" fontId="5" fillId="0" borderId="1" xfId="0" applyNumberFormat="1" applyFont="1" applyBorder="1"/>
    <xf numFmtId="41" fontId="13" fillId="0" borderId="1" xfId="0" applyNumberFormat="1" applyFont="1" applyBorder="1"/>
    <xf numFmtId="164" fontId="9" fillId="0" borderId="2" xfId="0" applyNumberFormat="1" applyFont="1" applyBorder="1"/>
    <xf numFmtId="0" fontId="4" fillId="0" borderId="1" xfId="1" applyFont="1" applyBorder="1"/>
    <xf numFmtId="41" fontId="5" fillId="0" borderId="1" xfId="1" applyNumberFormat="1" applyFont="1" applyBorder="1"/>
    <xf numFmtId="0" fontId="5" fillId="0" borderId="1" xfId="1" applyFont="1" applyBorder="1"/>
    <xf numFmtId="42" fontId="5" fillId="0" borderId="1" xfId="1" applyNumberFormat="1" applyFont="1" applyBorder="1"/>
    <xf numFmtId="10" fontId="5" fillId="0" borderId="1" xfId="0" applyNumberFormat="1" applyFont="1" applyBorder="1" applyAlignment="1">
      <alignment horizontal="right"/>
    </xf>
    <xf numFmtId="43" fontId="5" fillId="0" borderId="0" xfId="0" applyNumberFormat="1" applyFont="1" applyAlignment="1">
      <alignment horizontal="right"/>
    </xf>
    <xf numFmtId="43" fontId="5" fillId="0" borderId="2" xfId="0" applyNumberFormat="1" applyFont="1" applyBorder="1" applyAlignment="1">
      <alignment horizontal="right"/>
    </xf>
    <xf numFmtId="10" fontId="5" fillId="0" borderId="7" xfId="0" applyNumberFormat="1" applyFont="1" applyBorder="1" applyAlignment="1">
      <alignment horizontal="right"/>
    </xf>
    <xf numFmtId="43" fontId="5" fillId="0" borderId="7" xfId="0" applyNumberFormat="1" applyFont="1" applyBorder="1" applyAlignment="1">
      <alignment horizontal="right"/>
    </xf>
    <xf numFmtId="0" fontId="9" fillId="0" borderId="6" xfId="0" applyFont="1" applyBorder="1"/>
    <xf numFmtId="0" fontId="9" fillId="0" borderId="7" xfId="0" applyFont="1" applyBorder="1"/>
    <xf numFmtId="43" fontId="9" fillId="0" borderId="7" xfId="0" applyNumberFormat="1" applyFont="1" applyBorder="1"/>
    <xf numFmtId="0" fontId="9" fillId="0" borderId="8" xfId="0" applyFont="1" applyBorder="1"/>
    <xf numFmtId="3" fontId="9" fillId="0" borderId="0" xfId="0" applyNumberFormat="1" applyFont="1"/>
    <xf numFmtId="43" fontId="10" fillId="0" borderId="0" xfId="0" applyNumberFormat="1" applyFont="1" applyAlignment="1">
      <alignment horizontal="right"/>
    </xf>
    <xf numFmtId="41" fontId="9" fillId="0" borderId="0" xfId="0" applyNumberFormat="1" applyFont="1"/>
    <xf numFmtId="42" fontId="9" fillId="0" borderId="0" xfId="0" applyNumberFormat="1" applyFont="1"/>
    <xf numFmtId="164" fontId="9" fillId="0" borderId="0" xfId="0" applyNumberFormat="1" applyFont="1"/>
    <xf numFmtId="0" fontId="4" fillId="0" borderId="4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/>
    </xf>
    <xf numFmtId="0" fontId="4" fillId="0" borderId="3" xfId="0" applyFont="1" applyBorder="1"/>
  </cellXfs>
  <cellStyles count="2">
    <cellStyle name="Normal" xfId="0" builtinId="0"/>
    <cellStyle name="Normal 2" xfId="1" xr:uid="{00000000-0005-0000-0000-000001000000}"/>
  </cellStyles>
  <dxfs count="6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1BA63-A5BC-4773-BCCE-490449A0FAB8}">
  <dimension ref="A1:P82"/>
  <sheetViews>
    <sheetView tabSelected="1" zoomScale="190" zoomScaleNormal="190" workbookViewId="0">
      <selection activeCell="Q6" sqref="Q6"/>
    </sheetView>
  </sheetViews>
  <sheetFormatPr defaultRowHeight="12.75" outlineLevelCol="1" x14ac:dyDescent="0.2"/>
  <cols>
    <col min="1" max="1" width="19.85546875" style="36" customWidth="1"/>
    <col min="2" max="2" width="12.42578125" style="36" hidden="1" customWidth="1"/>
    <col min="3" max="3" width="13.140625" style="36" hidden="1" customWidth="1"/>
    <col min="4" max="4" width="12.5703125" style="36" customWidth="1"/>
    <col min="5" max="5" width="12.85546875" style="36" customWidth="1"/>
    <col min="6" max="6" width="13.28515625" style="36" customWidth="1"/>
    <col min="7" max="7" width="15" style="36" customWidth="1"/>
    <col min="8" max="9" width="13.42578125" style="36" customWidth="1"/>
    <col min="10" max="10" width="0.28515625" style="36" hidden="1" customWidth="1"/>
    <col min="11" max="11" width="2.140625" style="36" customWidth="1"/>
    <col min="12" max="12" width="0.7109375" style="36" customWidth="1"/>
    <col min="13" max="13" width="14.140625" style="36" hidden="1" customWidth="1"/>
    <col min="14" max="14" width="15.140625" style="36" hidden="1" customWidth="1"/>
    <col min="15" max="15" width="16.140625" style="90" hidden="1" customWidth="1" outlineLevel="1"/>
    <col min="16" max="16" width="9.140625" style="36" collapsed="1"/>
    <col min="17" max="16384" width="9.140625" style="36"/>
  </cols>
  <sheetData>
    <row r="1" spans="1:15" ht="18" x14ac:dyDescent="0.25">
      <c r="A1" s="102" t="s">
        <v>12</v>
      </c>
      <c r="B1" s="103"/>
      <c r="C1" s="103"/>
      <c r="D1" s="103"/>
      <c r="E1" s="103"/>
      <c r="F1" s="103"/>
      <c r="G1" s="103"/>
      <c r="H1" s="103"/>
      <c r="I1" s="103"/>
      <c r="J1" s="103"/>
      <c r="K1" s="67"/>
    </row>
    <row r="2" spans="1:15" ht="4.1500000000000004" customHeight="1" x14ac:dyDescent="0.2">
      <c r="A2" s="67"/>
      <c r="K2" s="67"/>
    </row>
    <row r="3" spans="1:15" x14ac:dyDescent="0.2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2"/>
      <c r="K3" s="67"/>
    </row>
    <row r="4" spans="1:15" x14ac:dyDescent="0.2">
      <c r="A4" s="104" t="s">
        <v>55</v>
      </c>
      <c r="B4" s="105"/>
      <c r="C4" s="105"/>
      <c r="D4" s="105"/>
      <c r="E4" s="105"/>
      <c r="F4" s="105"/>
      <c r="G4" s="105"/>
      <c r="H4" s="105"/>
      <c r="I4" s="105"/>
      <c r="J4" s="105"/>
      <c r="K4" s="67"/>
    </row>
    <row r="5" spans="1:15" x14ac:dyDescent="0.2">
      <c r="A5" s="104" t="s">
        <v>28</v>
      </c>
      <c r="B5" s="105"/>
      <c r="C5" s="105"/>
      <c r="D5" s="105"/>
      <c r="E5" s="105"/>
      <c r="F5" s="105"/>
      <c r="G5" s="105"/>
      <c r="H5" s="105"/>
      <c r="I5" s="105"/>
      <c r="J5" s="105"/>
      <c r="K5" s="67"/>
    </row>
    <row r="6" spans="1:15" x14ac:dyDescent="0.2">
      <c r="A6" s="104" t="s">
        <v>27</v>
      </c>
      <c r="B6" s="105"/>
      <c r="C6" s="105"/>
      <c r="D6" s="105"/>
      <c r="E6" s="105"/>
      <c r="F6" s="105"/>
      <c r="G6" s="105"/>
      <c r="H6" s="105"/>
      <c r="I6" s="105"/>
      <c r="J6" s="8"/>
      <c r="K6" s="67"/>
    </row>
    <row r="7" spans="1:15" ht="5.65" customHeight="1" x14ac:dyDescent="0.2">
      <c r="A7" s="8"/>
      <c r="B7" s="2"/>
      <c r="C7" s="2"/>
      <c r="D7" s="2"/>
      <c r="E7" s="2"/>
      <c r="F7" s="2"/>
      <c r="G7" s="2"/>
      <c r="H7" s="2"/>
      <c r="I7" s="2"/>
      <c r="J7" s="8"/>
      <c r="K7" s="67"/>
    </row>
    <row r="8" spans="1:15" ht="18" x14ac:dyDescent="0.25">
      <c r="A8" s="106" t="s">
        <v>54</v>
      </c>
      <c r="B8" s="107"/>
      <c r="C8" s="107"/>
      <c r="D8" s="107"/>
      <c r="E8" s="107"/>
      <c r="F8" s="107"/>
      <c r="G8" s="108"/>
      <c r="H8" s="108"/>
      <c r="I8" s="108"/>
      <c r="J8" s="8"/>
      <c r="K8" s="67"/>
    </row>
    <row r="9" spans="1:15" ht="6" customHeight="1" x14ac:dyDescent="0.2">
      <c r="A9" s="9"/>
      <c r="B9" s="3"/>
      <c r="C9" s="3"/>
      <c r="D9" s="3"/>
      <c r="E9" s="3"/>
      <c r="F9" s="3"/>
      <c r="G9" s="71"/>
      <c r="H9" s="71"/>
      <c r="I9" s="71"/>
      <c r="J9" s="8"/>
      <c r="K9" s="67"/>
    </row>
    <row r="10" spans="1:15" x14ac:dyDescent="0.2">
      <c r="A10" s="10" t="s">
        <v>14</v>
      </c>
      <c r="B10" s="1">
        <v>2015</v>
      </c>
      <c r="C10" s="1">
        <v>2016</v>
      </c>
      <c r="D10" s="1">
        <v>2019</v>
      </c>
      <c r="E10" s="1">
        <v>2020</v>
      </c>
      <c r="F10" s="1">
        <v>2021</v>
      </c>
      <c r="G10" s="1">
        <v>2022</v>
      </c>
      <c r="H10" s="1">
        <v>2023</v>
      </c>
      <c r="I10" s="1">
        <v>2024</v>
      </c>
      <c r="J10" s="67"/>
      <c r="K10" s="67"/>
      <c r="M10" s="36" t="s">
        <v>43</v>
      </c>
      <c r="N10" s="36" t="s">
        <v>44</v>
      </c>
    </row>
    <row r="11" spans="1:15" ht="7.9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67"/>
      <c r="K11" s="67"/>
    </row>
    <row r="12" spans="1:15" x14ac:dyDescent="0.2">
      <c r="A12" s="11" t="s">
        <v>0</v>
      </c>
      <c r="B12" s="52">
        <v>615865782</v>
      </c>
      <c r="C12" s="52">
        <v>683768174</v>
      </c>
      <c r="D12" s="52">
        <v>697419958</v>
      </c>
      <c r="E12" s="52">
        <v>714477783</v>
      </c>
      <c r="F12" s="52">
        <v>744257045</v>
      </c>
      <c r="G12" s="52">
        <v>793599243</v>
      </c>
      <c r="H12" s="52">
        <v>827934249</v>
      </c>
      <c r="I12" s="52">
        <v>839755556</v>
      </c>
      <c r="J12" s="67"/>
      <c r="K12" s="67"/>
      <c r="M12" s="88">
        <v>237044761</v>
      </c>
      <c r="N12" s="88">
        <v>226707975</v>
      </c>
      <c r="O12" s="90">
        <v>256496645</v>
      </c>
    </row>
    <row r="13" spans="1:15" x14ac:dyDescent="0.2">
      <c r="A13" s="11" t="s">
        <v>1</v>
      </c>
      <c r="B13" s="41">
        <v>26320630</v>
      </c>
      <c r="C13" s="41">
        <v>21008360</v>
      </c>
      <c r="D13" s="41">
        <v>12050370</v>
      </c>
      <c r="E13" s="41">
        <v>11559580</v>
      </c>
      <c r="F13" s="41">
        <v>9064000</v>
      </c>
      <c r="G13" s="41">
        <v>8393580</v>
      </c>
      <c r="H13" s="41">
        <v>8160540</v>
      </c>
      <c r="I13" s="41">
        <v>8445620</v>
      </c>
      <c r="J13" s="67"/>
      <c r="K13" s="67"/>
      <c r="M13" s="88">
        <v>82188102</v>
      </c>
      <c r="N13" s="88">
        <v>1458325</v>
      </c>
      <c r="O13" s="90">
        <v>85880681</v>
      </c>
    </row>
    <row r="14" spans="1:15" x14ac:dyDescent="0.2">
      <c r="A14" s="11" t="s">
        <v>2</v>
      </c>
      <c r="B14" s="41">
        <v>9768590</v>
      </c>
      <c r="C14" s="41">
        <v>9117020</v>
      </c>
      <c r="D14" s="41">
        <v>9711663</v>
      </c>
      <c r="E14" s="41">
        <v>10523530</v>
      </c>
      <c r="F14" s="41">
        <v>11003257</v>
      </c>
      <c r="G14" s="41">
        <v>11608272</v>
      </c>
      <c r="H14" s="41">
        <v>13424725</v>
      </c>
      <c r="I14" s="41">
        <v>14015002</v>
      </c>
      <c r="J14" s="67"/>
      <c r="K14" s="67"/>
      <c r="M14" s="88">
        <v>3200987</v>
      </c>
      <c r="N14" s="88">
        <v>80349</v>
      </c>
      <c r="O14" s="90">
        <v>5056778</v>
      </c>
    </row>
    <row r="15" spans="1:15" x14ac:dyDescent="0.2">
      <c r="A15" s="11" t="s">
        <v>3</v>
      </c>
      <c r="B15" s="41">
        <v>8642291</v>
      </c>
      <c r="C15" s="41">
        <v>9545925</v>
      </c>
      <c r="D15" s="41">
        <v>10503542</v>
      </c>
      <c r="E15" s="41">
        <v>9948299</v>
      </c>
      <c r="F15" s="41">
        <v>10918659</v>
      </c>
      <c r="G15" s="41">
        <v>9537054</v>
      </c>
      <c r="H15" s="41">
        <v>14122587</v>
      </c>
      <c r="I15" s="41">
        <v>5268274</v>
      </c>
      <c r="J15" s="67"/>
      <c r="K15" s="67"/>
      <c r="M15" s="88">
        <v>182726213</v>
      </c>
      <c r="N15" s="88">
        <v>900950</v>
      </c>
      <c r="O15" s="90">
        <v>183237387</v>
      </c>
    </row>
    <row r="16" spans="1:15" x14ac:dyDescent="0.2">
      <c r="A16" s="11" t="s">
        <v>11</v>
      </c>
      <c r="B16" s="41">
        <v>0</v>
      </c>
      <c r="C16" s="41">
        <v>0</v>
      </c>
      <c r="D16" s="41">
        <v>17255</v>
      </c>
      <c r="E16" s="41">
        <v>71542</v>
      </c>
      <c r="F16" s="41">
        <v>41569</v>
      </c>
      <c r="G16" s="41">
        <v>37451</v>
      </c>
      <c r="H16" s="41">
        <v>208453</v>
      </c>
      <c r="I16" s="41">
        <v>42879</v>
      </c>
      <c r="J16" s="67"/>
      <c r="K16" s="67"/>
      <c r="M16" s="88">
        <v>93480756</v>
      </c>
      <c r="N16" s="88">
        <v>147323239</v>
      </c>
      <c r="O16" s="90">
        <v>92081700</v>
      </c>
    </row>
    <row r="17" spans="1:15" x14ac:dyDescent="0.2">
      <c r="A17" s="11" t="s">
        <v>4</v>
      </c>
      <c r="B17" s="72">
        <v>660597293</v>
      </c>
      <c r="C17" s="72">
        <v>723439479</v>
      </c>
      <c r="D17" s="72">
        <v>729702788</v>
      </c>
      <c r="E17" s="72">
        <v>746580734</v>
      </c>
      <c r="F17" s="72">
        <v>775284530</v>
      </c>
      <c r="G17" s="72">
        <f>+G12+G13+G14+G15+G16</f>
        <v>823175600</v>
      </c>
      <c r="H17" s="72">
        <f>+H12+H13+H14+H15+H16</f>
        <v>863850554</v>
      </c>
      <c r="I17" s="72">
        <f>+I12+I13+I14+I15+I16</f>
        <v>867527331</v>
      </c>
      <c r="J17" s="67"/>
      <c r="K17" s="67"/>
      <c r="M17" s="88">
        <v>101710638</v>
      </c>
      <c r="N17" s="88">
        <v>42440244</v>
      </c>
      <c r="O17" s="90">
        <v>118769863</v>
      </c>
    </row>
    <row r="18" spans="1:15" x14ac:dyDescent="0.2">
      <c r="A18" s="14" t="s">
        <v>50</v>
      </c>
      <c r="B18" s="41">
        <v>198789651</v>
      </c>
      <c r="C18" s="41">
        <v>193588512</v>
      </c>
      <c r="D18" s="41">
        <v>199553094</v>
      </c>
      <c r="E18" s="41">
        <v>196805870</v>
      </c>
      <c r="F18" s="41">
        <v>197682663</v>
      </c>
      <c r="G18" s="41">
        <v>205613202</v>
      </c>
      <c r="H18" s="41">
        <v>207983783</v>
      </c>
      <c r="I18" s="41">
        <v>204341036</v>
      </c>
      <c r="J18" s="67"/>
      <c r="K18" s="67"/>
      <c r="M18" s="88">
        <v>46109756</v>
      </c>
      <c r="N18" s="88">
        <v>15765966</v>
      </c>
      <c r="O18" s="90">
        <v>51533803</v>
      </c>
    </row>
    <row r="19" spans="1:15" x14ac:dyDescent="0.2">
      <c r="A19" s="11" t="s">
        <v>6</v>
      </c>
      <c r="B19" s="72">
        <v>461807642</v>
      </c>
      <c r="C19" s="72">
        <v>529850967</v>
      </c>
      <c r="D19" s="72">
        <v>530149694</v>
      </c>
      <c r="E19" s="72">
        <v>549774864</v>
      </c>
      <c r="F19" s="72">
        <v>577601867</v>
      </c>
      <c r="G19" s="72">
        <f>+G17-G18</f>
        <v>617562398</v>
      </c>
      <c r="H19" s="72">
        <f>+H17-H18</f>
        <v>655866771</v>
      </c>
      <c r="I19" s="72">
        <f>+I17-I18</f>
        <v>663186295</v>
      </c>
      <c r="J19" s="67"/>
      <c r="K19" s="67"/>
      <c r="M19" s="88">
        <v>47138030</v>
      </c>
      <c r="N19" s="88">
        <v>440665</v>
      </c>
      <c r="O19" s="90">
        <v>46698699</v>
      </c>
    </row>
    <row r="20" spans="1:15" ht="24" customHeight="1" x14ac:dyDescent="0.2">
      <c r="A20" s="18" t="s">
        <v>37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7"/>
      <c r="K20" s="67"/>
    </row>
    <row r="21" spans="1:15" x14ac:dyDescent="0.2">
      <c r="A21" s="18" t="s">
        <v>51</v>
      </c>
      <c r="B21" s="73">
        <v>461807642</v>
      </c>
      <c r="C21" s="73">
        <v>529850967</v>
      </c>
      <c r="D21" s="73">
        <v>530149694</v>
      </c>
      <c r="E21" s="73">
        <v>549774864</v>
      </c>
      <c r="F21" s="73">
        <v>577601867</v>
      </c>
      <c r="G21" s="73">
        <f>+G19+G20</f>
        <v>617562398</v>
      </c>
      <c r="H21" s="73">
        <f>+H19+H20</f>
        <v>655866771</v>
      </c>
      <c r="I21" s="73">
        <f>+I19+I20</f>
        <v>663186295</v>
      </c>
      <c r="J21" s="67"/>
      <c r="K21" s="67"/>
      <c r="M21" s="88">
        <f>SUM(M12:M20)</f>
        <v>793599243</v>
      </c>
      <c r="N21" s="88">
        <f>SUM(N12:N20)</f>
        <v>435117713</v>
      </c>
      <c r="O21" s="90">
        <f>SUM(O12:O19)</f>
        <v>839755556</v>
      </c>
    </row>
    <row r="22" spans="1:15" ht="10.5" customHeight="1" x14ac:dyDescent="0.2">
      <c r="A22" s="11"/>
      <c r="B22" s="4"/>
      <c r="C22" s="4"/>
      <c r="D22" s="4"/>
      <c r="E22" s="4"/>
      <c r="F22" s="4"/>
      <c r="G22" s="4"/>
      <c r="H22" s="4"/>
      <c r="I22" s="4"/>
      <c r="J22" s="67"/>
      <c r="K22" s="67"/>
    </row>
    <row r="23" spans="1:15" x14ac:dyDescent="0.2">
      <c r="A23" s="11" t="s">
        <v>52</v>
      </c>
      <c r="B23" s="12">
        <v>13.75</v>
      </c>
      <c r="C23" s="12">
        <v>13.67</v>
      </c>
      <c r="D23" s="12">
        <v>12.914999999999999</v>
      </c>
      <c r="E23" s="12">
        <v>12.973000000000001</v>
      </c>
      <c r="F23" s="12">
        <v>12.345000000000001</v>
      </c>
      <c r="G23" s="12">
        <v>12.053000000000001</v>
      </c>
      <c r="H23" s="12">
        <v>11.94</v>
      </c>
      <c r="I23" s="12">
        <v>11.81</v>
      </c>
      <c r="J23" s="67"/>
      <c r="K23" s="74"/>
      <c r="M23" s="90"/>
      <c r="N23" s="90"/>
      <c r="O23" s="90">
        <f>+I17</f>
        <v>867527331</v>
      </c>
    </row>
    <row r="24" spans="1:15" x14ac:dyDescent="0.2">
      <c r="A24" s="11" t="s">
        <v>8</v>
      </c>
      <c r="B24" s="12">
        <v>2.56</v>
      </c>
      <c r="C24" s="12">
        <v>2.48</v>
      </c>
      <c r="D24" s="12">
        <v>2.5499999999999998</v>
      </c>
      <c r="E24" s="12">
        <v>2.89</v>
      </c>
      <c r="F24" s="12">
        <v>2.79</v>
      </c>
      <c r="G24" s="12">
        <v>2.89</v>
      </c>
      <c r="H24" s="12">
        <v>3</v>
      </c>
      <c r="I24" s="12">
        <v>2.9</v>
      </c>
      <c r="J24" s="67"/>
      <c r="K24" s="67"/>
      <c r="O24" s="90">
        <v>867527331</v>
      </c>
    </row>
    <row r="25" spans="1:15" x14ac:dyDescent="0.2">
      <c r="A25" s="11" t="s">
        <v>53</v>
      </c>
      <c r="B25" s="40">
        <v>11.19</v>
      </c>
      <c r="C25" s="40">
        <v>11.19</v>
      </c>
      <c r="D25" s="40">
        <v>10.364999999999998</v>
      </c>
      <c r="E25" s="40">
        <v>10.083</v>
      </c>
      <c r="F25" s="40">
        <f>+F23-F24</f>
        <v>9.5549999999999997</v>
      </c>
      <c r="G25" s="40">
        <f>+G23-G24</f>
        <v>9.1630000000000003</v>
      </c>
      <c r="H25" s="40">
        <f>+H23-H24</f>
        <v>8.94</v>
      </c>
      <c r="I25" s="40">
        <f>+I23-I24</f>
        <v>8.91</v>
      </c>
      <c r="J25" s="74"/>
      <c r="K25" s="74"/>
      <c r="M25" s="90">
        <f>+I18</f>
        <v>204341036</v>
      </c>
      <c r="N25" s="90">
        <f>+I37</f>
        <v>37326400</v>
      </c>
    </row>
    <row r="26" spans="1:15" ht="6" customHeight="1" x14ac:dyDescent="0.2">
      <c r="A26" s="11"/>
      <c r="B26" s="4"/>
      <c r="C26" s="4"/>
      <c r="D26" s="4"/>
      <c r="E26" s="4"/>
      <c r="F26" s="4"/>
      <c r="G26" s="4"/>
      <c r="H26" s="4"/>
      <c r="I26" s="34"/>
      <c r="J26" s="67"/>
      <c r="K26" s="67"/>
    </row>
    <row r="27" spans="1:15" x14ac:dyDescent="0.2">
      <c r="A27" s="11" t="s">
        <v>10</v>
      </c>
      <c r="B27" s="51">
        <v>5167627.5139799993</v>
      </c>
      <c r="C27" s="51">
        <v>5929032.3207299998</v>
      </c>
      <c r="D27" s="51">
        <f>+D19*0.010365</f>
        <v>5495001.5783099998</v>
      </c>
      <c r="E27" s="51">
        <f>+E19*0.010083</f>
        <v>5543379.9537119996</v>
      </c>
      <c r="F27" s="51">
        <f>+F19*0.009555</f>
        <v>5518985.8391849995</v>
      </c>
      <c r="G27" s="51">
        <f>+G21*0.009163</f>
        <v>5658724.252874</v>
      </c>
      <c r="H27" s="51">
        <f>+H21*0.00894</f>
        <v>5863448.9327400001</v>
      </c>
      <c r="I27" s="50">
        <f>+I21*0.00891</f>
        <v>5908989.8884499995</v>
      </c>
      <c r="J27" s="67"/>
      <c r="K27" s="67"/>
      <c r="N27" s="90">
        <f>+M25+N25</f>
        <v>241667436</v>
      </c>
      <c r="O27" s="90">
        <f>+O23-O24</f>
        <v>0</v>
      </c>
    </row>
    <row r="28" spans="1:15" ht="7.9" customHeight="1" x14ac:dyDescent="0.2">
      <c r="A28" s="93"/>
      <c r="B28" s="94"/>
      <c r="C28" s="94"/>
      <c r="D28" s="94"/>
      <c r="E28" s="94"/>
      <c r="F28" s="94"/>
      <c r="G28" s="94"/>
      <c r="H28" s="94"/>
      <c r="I28" s="94"/>
      <c r="J28" s="2"/>
      <c r="K28" s="67"/>
    </row>
    <row r="29" spans="1:15" x14ac:dyDescent="0.2">
      <c r="A29" s="10" t="s">
        <v>13</v>
      </c>
      <c r="B29" s="1">
        <v>2015</v>
      </c>
      <c r="C29" s="1">
        <v>2016</v>
      </c>
      <c r="D29" s="1">
        <v>2019</v>
      </c>
      <c r="E29" s="1">
        <v>2020</v>
      </c>
      <c r="F29" s="1">
        <v>2021</v>
      </c>
      <c r="G29" s="1">
        <v>2022</v>
      </c>
      <c r="H29" s="1">
        <v>2023</v>
      </c>
      <c r="I29" s="1">
        <v>2024</v>
      </c>
      <c r="J29" s="67"/>
      <c r="K29" s="67"/>
      <c r="M29" s="36">
        <f>9.455-9.163</f>
        <v>0.29199999999999982</v>
      </c>
    </row>
    <row r="30" spans="1:15" ht="7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67"/>
      <c r="K30" s="67"/>
      <c r="M30" s="92">
        <f>+I23</f>
        <v>11.81</v>
      </c>
    </row>
    <row r="31" spans="1:15" x14ac:dyDescent="0.2">
      <c r="A31" s="11" t="s">
        <v>0</v>
      </c>
      <c r="B31" s="52">
        <v>334686993</v>
      </c>
      <c r="C31" s="52">
        <v>336579517</v>
      </c>
      <c r="D31" s="52">
        <v>351710208</v>
      </c>
      <c r="E31" s="52">
        <v>367967974</v>
      </c>
      <c r="F31" s="52">
        <v>395227573</v>
      </c>
      <c r="G31" s="52">
        <v>435117713</v>
      </c>
      <c r="H31" s="52">
        <v>470266594</v>
      </c>
      <c r="I31" s="52">
        <v>480097185</v>
      </c>
      <c r="J31" s="67"/>
      <c r="K31" s="67"/>
      <c r="M31" s="92">
        <f>+M30-M29</f>
        <v>11.518000000000001</v>
      </c>
      <c r="O31" s="90">
        <v>243439843</v>
      </c>
    </row>
    <row r="32" spans="1:15" x14ac:dyDescent="0.2">
      <c r="A32" s="11" t="s">
        <v>1</v>
      </c>
      <c r="B32" s="41">
        <v>19701900</v>
      </c>
      <c r="C32" s="41">
        <v>14974280</v>
      </c>
      <c r="D32" s="41">
        <v>7093090</v>
      </c>
      <c r="E32" s="41">
        <v>6667580</v>
      </c>
      <c r="F32" s="41">
        <v>5134140</v>
      </c>
      <c r="G32" s="41">
        <v>4698150</v>
      </c>
      <c r="H32" s="41">
        <v>4707920</v>
      </c>
      <c r="I32" s="41">
        <v>4926630</v>
      </c>
      <c r="J32" s="67"/>
      <c r="K32" s="67"/>
      <c r="O32" s="90">
        <v>163173</v>
      </c>
    </row>
    <row r="33" spans="1:15" x14ac:dyDescent="0.2">
      <c r="A33" s="11" t="s">
        <v>2</v>
      </c>
      <c r="B33" s="41">
        <v>785210</v>
      </c>
      <c r="C33" s="41">
        <v>725530</v>
      </c>
      <c r="D33" s="41">
        <v>753903</v>
      </c>
      <c r="E33" s="41">
        <v>727666</v>
      </c>
      <c r="F33" s="41">
        <v>822339</v>
      </c>
      <c r="G33" s="41">
        <v>1208583</v>
      </c>
      <c r="H33" s="41">
        <v>1467229</v>
      </c>
      <c r="I33" s="41">
        <v>2761895</v>
      </c>
      <c r="J33" s="67"/>
      <c r="K33" s="67"/>
      <c r="M33" s="36">
        <v>2021</v>
      </c>
      <c r="N33" s="36">
        <v>2022</v>
      </c>
      <c r="O33" s="90">
        <v>1474924</v>
      </c>
    </row>
    <row r="34" spans="1:15" x14ac:dyDescent="0.2">
      <c r="A34" s="11" t="s">
        <v>3</v>
      </c>
      <c r="B34" s="41">
        <v>0</v>
      </c>
      <c r="C34" s="41">
        <v>0</v>
      </c>
      <c r="D34" s="41">
        <v>36265</v>
      </c>
      <c r="E34" s="41">
        <v>77000</v>
      </c>
      <c r="F34" s="41">
        <v>0</v>
      </c>
      <c r="G34" s="41">
        <v>0</v>
      </c>
      <c r="H34" s="41">
        <v>14628</v>
      </c>
      <c r="I34" s="41">
        <v>0</v>
      </c>
      <c r="J34" s="67"/>
      <c r="K34" s="67"/>
      <c r="O34" s="90">
        <v>80349</v>
      </c>
    </row>
    <row r="35" spans="1:15" x14ac:dyDescent="0.2">
      <c r="A35" s="11" t="s">
        <v>11</v>
      </c>
      <c r="B35" s="41">
        <v>0</v>
      </c>
      <c r="C35" s="41">
        <v>0</v>
      </c>
      <c r="D35" s="41">
        <v>0</v>
      </c>
      <c r="E35" s="41">
        <v>6382</v>
      </c>
      <c r="F35" s="41">
        <v>0</v>
      </c>
      <c r="G35" s="41">
        <v>3000</v>
      </c>
      <c r="H35" s="41">
        <v>0</v>
      </c>
      <c r="I35" s="41">
        <v>0</v>
      </c>
      <c r="J35" s="67"/>
      <c r="K35" s="67"/>
      <c r="M35" s="91">
        <f>+H19</f>
        <v>655866771</v>
      </c>
      <c r="N35" s="90">
        <f>+I21</f>
        <v>663186295</v>
      </c>
      <c r="O35" s="90">
        <v>917448</v>
      </c>
    </row>
    <row r="36" spans="1:15" x14ac:dyDescent="0.2">
      <c r="A36" s="11" t="s">
        <v>4</v>
      </c>
      <c r="B36" s="72">
        <v>355174103</v>
      </c>
      <c r="C36" s="72">
        <v>352279327</v>
      </c>
      <c r="D36" s="72">
        <v>359593466</v>
      </c>
      <c r="E36" s="72">
        <v>375446602</v>
      </c>
      <c r="F36" s="72">
        <v>401184052</v>
      </c>
      <c r="G36" s="72">
        <f>+G31+G32+G33+G34+G35</f>
        <v>441027446</v>
      </c>
      <c r="H36" s="72">
        <f>+H31+H32+H33+H34+H35</f>
        <v>476456371</v>
      </c>
      <c r="I36" s="72">
        <f>+I31+I32+I33+I34+I35</f>
        <v>487785710</v>
      </c>
      <c r="J36" s="67"/>
      <c r="K36" s="67"/>
      <c r="M36" s="90">
        <f>+H38</f>
        <v>437043640</v>
      </c>
      <c r="N36" s="90">
        <f>+I38</f>
        <v>450459310</v>
      </c>
      <c r="O36" s="90">
        <v>171655725</v>
      </c>
    </row>
    <row r="37" spans="1:15" x14ac:dyDescent="0.2">
      <c r="A37" s="15" t="s">
        <v>50</v>
      </c>
      <c r="B37" s="41">
        <v>27513905</v>
      </c>
      <c r="C37" s="41">
        <v>27979018</v>
      </c>
      <c r="D37" s="41">
        <v>26406272</v>
      </c>
      <c r="E37" s="41">
        <v>25593579</v>
      </c>
      <c r="F37" s="41">
        <v>24470451</v>
      </c>
      <c r="G37" s="41">
        <v>29601310</v>
      </c>
      <c r="H37" s="41">
        <v>39412731</v>
      </c>
      <c r="I37" s="41">
        <v>37326400</v>
      </c>
      <c r="J37" s="67"/>
      <c r="K37" s="67"/>
      <c r="O37" s="90">
        <v>44281489</v>
      </c>
    </row>
    <row r="38" spans="1:15" x14ac:dyDescent="0.2">
      <c r="A38" s="11" t="s">
        <v>6</v>
      </c>
      <c r="B38" s="72">
        <v>327660198</v>
      </c>
      <c r="C38" s="72">
        <v>324300309</v>
      </c>
      <c r="D38" s="72">
        <v>333187194</v>
      </c>
      <c r="E38" s="72">
        <v>349853023</v>
      </c>
      <c r="F38" s="72">
        <v>376713601</v>
      </c>
      <c r="G38" s="72">
        <f>+G36-G37</f>
        <v>411426136</v>
      </c>
      <c r="H38" s="72">
        <f>+H36-H37</f>
        <v>437043640</v>
      </c>
      <c r="I38" s="72">
        <f>+I36-I37</f>
        <v>450459310</v>
      </c>
      <c r="J38" s="67"/>
      <c r="K38" s="67"/>
      <c r="M38" s="91">
        <f>SUM(M35:M37)</f>
        <v>1092910411</v>
      </c>
      <c r="N38" s="91">
        <f>SUM(N35:N37)</f>
        <v>1113645605</v>
      </c>
      <c r="O38" s="90">
        <v>17771628</v>
      </c>
    </row>
    <row r="39" spans="1:15" ht="24.75" customHeight="1" x14ac:dyDescent="0.2">
      <c r="A39" s="18" t="s">
        <v>37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7"/>
      <c r="K39" s="67"/>
      <c r="O39" s="90">
        <v>312606</v>
      </c>
    </row>
    <row r="40" spans="1:15" x14ac:dyDescent="0.2">
      <c r="A40" s="18" t="s">
        <v>21</v>
      </c>
      <c r="B40" s="73">
        <v>327660198</v>
      </c>
      <c r="C40" s="73">
        <v>324300309</v>
      </c>
      <c r="D40" s="73">
        <v>333187194</v>
      </c>
      <c r="E40" s="73">
        <v>349853023</v>
      </c>
      <c r="F40" s="73">
        <v>376713601</v>
      </c>
      <c r="G40" s="73">
        <f>+G38+G39</f>
        <v>411426136</v>
      </c>
      <c r="H40" s="73">
        <f>+H38+H39</f>
        <v>437043640</v>
      </c>
      <c r="I40" s="73">
        <f>+I38+I39</f>
        <v>450459310</v>
      </c>
      <c r="J40" s="67"/>
      <c r="K40" s="67"/>
    </row>
    <row r="41" spans="1:15" ht="10.5" customHeight="1" x14ac:dyDescent="0.2">
      <c r="A41" s="11"/>
      <c r="B41" s="4"/>
      <c r="C41" s="4"/>
      <c r="D41" s="4"/>
      <c r="E41" s="4"/>
      <c r="F41" s="4"/>
      <c r="G41" s="4"/>
      <c r="H41" s="4"/>
      <c r="I41" s="34"/>
      <c r="J41" s="67"/>
      <c r="K41" s="67"/>
      <c r="O41" s="90">
        <f>SUM(O31:O40)</f>
        <v>480097185</v>
      </c>
    </row>
    <row r="42" spans="1:15" x14ac:dyDescent="0.2">
      <c r="A42" s="11" t="s">
        <v>52</v>
      </c>
      <c r="B42" s="12">
        <v>13.75</v>
      </c>
      <c r="C42" s="12">
        <v>13.67</v>
      </c>
      <c r="D42" s="12">
        <v>12.914999999999999</v>
      </c>
      <c r="E42" s="12">
        <v>12.973000000000001</v>
      </c>
      <c r="F42" s="12">
        <v>12.345000000000001</v>
      </c>
      <c r="G42" s="12">
        <v>12.053000000000001</v>
      </c>
      <c r="H42" s="12">
        <v>11.94</v>
      </c>
      <c r="I42" s="12">
        <v>11.81</v>
      </c>
      <c r="J42" s="67"/>
      <c r="K42" s="74"/>
    </row>
    <row r="43" spans="1:15" x14ac:dyDescent="0.2">
      <c r="A43" s="11" t="s">
        <v>8</v>
      </c>
      <c r="B43" s="12">
        <v>3.14</v>
      </c>
      <c r="C43" s="12">
        <v>3.06</v>
      </c>
      <c r="D43" s="12">
        <v>2.5499999999999998</v>
      </c>
      <c r="E43" s="12">
        <v>2.89</v>
      </c>
      <c r="F43" s="12">
        <v>2.79</v>
      </c>
      <c r="G43" s="12">
        <v>2.89</v>
      </c>
      <c r="H43" s="12">
        <v>3</v>
      </c>
      <c r="I43" s="12">
        <v>2.9</v>
      </c>
      <c r="J43" s="67"/>
      <c r="K43" s="67"/>
    </row>
    <row r="44" spans="1:15" x14ac:dyDescent="0.2">
      <c r="A44" s="11" t="s">
        <v>53</v>
      </c>
      <c r="B44" s="40">
        <v>10.61</v>
      </c>
      <c r="C44" s="40">
        <v>10.61</v>
      </c>
      <c r="D44" s="40">
        <v>10.364999999999998</v>
      </c>
      <c r="E44" s="40">
        <v>10.083</v>
      </c>
      <c r="F44" s="40">
        <v>9.5549999999999997</v>
      </c>
      <c r="G44" s="40">
        <f>+G42-G43</f>
        <v>9.1630000000000003</v>
      </c>
      <c r="H44" s="40">
        <f>+H42-H43</f>
        <v>8.94</v>
      </c>
      <c r="I44" s="35">
        <f>+I42-I43</f>
        <v>8.91</v>
      </c>
      <c r="J44" s="74"/>
      <c r="K44" s="74"/>
    </row>
    <row r="45" spans="1:15" ht="10.5" customHeight="1" x14ac:dyDescent="0.2">
      <c r="A45" s="11"/>
      <c r="B45" s="4"/>
      <c r="C45" s="4"/>
      <c r="D45" s="4"/>
      <c r="E45" s="4"/>
      <c r="F45" s="4"/>
      <c r="G45" s="4"/>
      <c r="H45" s="34"/>
      <c r="I45" s="34"/>
      <c r="J45" s="67"/>
      <c r="K45" s="67"/>
    </row>
    <row r="46" spans="1:15" x14ac:dyDescent="0.2">
      <c r="A46" s="11" t="s">
        <v>10</v>
      </c>
      <c r="B46" s="51">
        <v>3476474.7007799996</v>
      </c>
      <c r="C46" s="51">
        <v>3440826.2784899999</v>
      </c>
      <c r="D46" s="51">
        <f>+D40*0.010365</f>
        <v>3453485.2658099998</v>
      </c>
      <c r="E46" s="51">
        <f>+E40*0.010083</f>
        <v>3527568.030909</v>
      </c>
      <c r="F46" s="51">
        <f>+F40*0.009555</f>
        <v>3599498.4575549997</v>
      </c>
      <c r="G46" s="51">
        <f>+G40*0.009163</f>
        <v>3769897.6841679998</v>
      </c>
      <c r="H46" s="50">
        <f>+H40*0.00894</f>
        <v>3907170.1416000002</v>
      </c>
      <c r="I46" s="50">
        <f>+I40*0.00891</f>
        <v>4013592.4520999999</v>
      </c>
      <c r="J46" s="67"/>
      <c r="K46" s="67"/>
    </row>
    <row r="47" spans="1:15" ht="10.5" customHeight="1" x14ac:dyDescent="0.2">
      <c r="A47" s="95"/>
      <c r="B47" s="96"/>
      <c r="C47" s="96"/>
      <c r="D47" s="96"/>
      <c r="E47" s="96"/>
      <c r="F47" s="96"/>
      <c r="G47" s="96"/>
      <c r="H47" s="96"/>
      <c r="I47" s="97"/>
      <c r="J47" s="67"/>
      <c r="K47" s="67"/>
    </row>
    <row r="48" spans="1:15" x14ac:dyDescent="0.2">
      <c r="A48" s="10" t="s">
        <v>15</v>
      </c>
      <c r="B48" s="1">
        <v>2015</v>
      </c>
      <c r="C48" s="1">
        <v>2016</v>
      </c>
      <c r="D48" s="1">
        <v>2019</v>
      </c>
      <c r="E48" s="1">
        <v>2020</v>
      </c>
      <c r="F48" s="1">
        <v>2021</v>
      </c>
      <c r="G48" s="1">
        <v>2022</v>
      </c>
      <c r="H48" s="1">
        <v>2023</v>
      </c>
      <c r="I48" s="1">
        <v>2024</v>
      </c>
      <c r="J48" s="67"/>
      <c r="K48" s="67"/>
    </row>
    <row r="49" spans="1:11" ht="9.75" customHeight="1" x14ac:dyDescent="0.2">
      <c r="A49" s="9"/>
      <c r="B49" s="3"/>
      <c r="C49" s="3"/>
      <c r="D49" s="3"/>
      <c r="E49" s="3"/>
      <c r="F49" s="3"/>
      <c r="G49" s="3"/>
      <c r="H49" s="37"/>
      <c r="I49" s="37"/>
      <c r="J49" s="67"/>
      <c r="K49" s="67"/>
    </row>
    <row r="50" spans="1:11" x14ac:dyDescent="0.2">
      <c r="A50" s="11" t="s">
        <v>16</v>
      </c>
      <c r="B50" s="51">
        <v>789467840</v>
      </c>
      <c r="C50" s="51">
        <v>854151276</v>
      </c>
      <c r="D50" s="51">
        <v>863336888</v>
      </c>
      <c r="E50" s="51">
        <v>899627887</v>
      </c>
      <c r="F50" s="51">
        <f>+F21+F38</f>
        <v>954315468</v>
      </c>
      <c r="G50" s="51">
        <f>+G40+G21</f>
        <v>1028988534</v>
      </c>
      <c r="H50" s="50">
        <f>+H40+H21</f>
        <v>1092910411</v>
      </c>
      <c r="I50" s="50">
        <f>+I40+I21</f>
        <v>1113645605</v>
      </c>
      <c r="J50" s="67"/>
      <c r="K50" s="67"/>
    </row>
    <row r="51" spans="1:11" x14ac:dyDescent="0.2">
      <c r="A51" s="11" t="s">
        <v>17</v>
      </c>
      <c r="B51" s="51">
        <v>8644102.214759998</v>
      </c>
      <c r="C51" s="51">
        <v>9369858.5992200002</v>
      </c>
      <c r="D51" s="51">
        <v>8948486.8441199996</v>
      </c>
      <c r="E51" s="51">
        <v>9070947.9846209995</v>
      </c>
      <c r="F51" s="51">
        <v>9118484.2967399992</v>
      </c>
      <c r="G51" s="51">
        <f>+G27+G46</f>
        <v>9428621.9370419998</v>
      </c>
      <c r="H51" s="50">
        <f>+H27+H46</f>
        <v>9770619.0743400007</v>
      </c>
      <c r="I51" s="50">
        <f>+I27+I46</f>
        <v>9922582.3405499998</v>
      </c>
      <c r="J51" s="67"/>
      <c r="K51" s="67"/>
    </row>
    <row r="52" spans="1:11" x14ac:dyDescent="0.2">
      <c r="A52" s="11" t="s">
        <v>18</v>
      </c>
      <c r="B52" s="51">
        <v>-607637.28413000144</v>
      </c>
      <c r="C52" s="51">
        <v>725756.38446000218</v>
      </c>
      <c r="D52" s="51">
        <v>25874.82</v>
      </c>
      <c r="E52" s="51">
        <f t="shared" ref="E52:I52" si="0">+E51-D51</f>
        <v>122461.14050099999</v>
      </c>
      <c r="F52" s="51">
        <f t="shared" si="0"/>
        <v>47536.31211899966</v>
      </c>
      <c r="G52" s="51">
        <f t="shared" si="0"/>
        <v>310137.64030200057</v>
      </c>
      <c r="H52" s="50">
        <f t="shared" si="0"/>
        <v>341997.13729800098</v>
      </c>
      <c r="I52" s="50">
        <f t="shared" si="0"/>
        <v>151963.2662099991</v>
      </c>
      <c r="J52" s="67"/>
      <c r="K52" s="67"/>
    </row>
    <row r="53" spans="1:11" x14ac:dyDescent="0.2">
      <c r="A53" s="11" t="s">
        <v>19</v>
      </c>
      <c r="B53" s="79">
        <v>-6.567816616571448E-2</v>
      </c>
      <c r="C53" s="79">
        <v>8.3959718016841225E-2</v>
      </c>
      <c r="D53" s="79">
        <f t="shared" ref="D53:I53" si="1">+D52/C51</f>
        <v>2.7614952484079072E-3</v>
      </c>
      <c r="E53" s="79">
        <f t="shared" si="1"/>
        <v>1.368512270669186E-2</v>
      </c>
      <c r="F53" s="79">
        <f t="shared" si="1"/>
        <v>5.2405010148435785E-3</v>
      </c>
      <c r="G53" s="79">
        <f t="shared" si="1"/>
        <v>3.4011972846504722E-2</v>
      </c>
      <c r="H53" s="38">
        <f t="shared" si="1"/>
        <v>3.6272229343972853E-2</v>
      </c>
      <c r="I53" s="38">
        <f t="shared" si="1"/>
        <v>1.5553084717947018E-2</v>
      </c>
      <c r="J53" s="67"/>
      <c r="K53" s="67"/>
    </row>
    <row r="54" spans="1:11" ht="2.25" customHeight="1" x14ac:dyDescent="0.2">
      <c r="A54" s="20"/>
      <c r="B54" s="33"/>
      <c r="C54" s="33"/>
      <c r="D54" s="33"/>
      <c r="E54" s="33"/>
      <c r="F54" s="33"/>
      <c r="G54" s="33"/>
      <c r="H54" s="33"/>
      <c r="I54" s="33"/>
      <c r="J54" s="8"/>
      <c r="K54" s="67"/>
    </row>
    <row r="55" spans="1:11" ht="25.15" customHeight="1" x14ac:dyDescent="0.2">
      <c r="A55" s="98" t="s">
        <v>46</v>
      </c>
      <c r="B55" s="99"/>
      <c r="C55" s="99"/>
      <c r="D55" s="99"/>
      <c r="E55" s="99"/>
      <c r="F55" s="99"/>
      <c r="G55" s="99"/>
      <c r="H55" s="99"/>
      <c r="I55" s="99"/>
      <c r="J55" s="67"/>
      <c r="K55" s="67"/>
    </row>
    <row r="56" spans="1:11" x14ac:dyDescent="0.2">
      <c r="A56" s="20"/>
      <c r="B56" s="33"/>
      <c r="C56" s="33"/>
      <c r="D56" s="33"/>
      <c r="E56" s="33" t="s">
        <v>23</v>
      </c>
      <c r="F56" s="33"/>
      <c r="G56" s="80"/>
      <c r="H56" s="80"/>
      <c r="I56" s="89">
        <v>1.5</v>
      </c>
      <c r="J56" s="67"/>
      <c r="K56" s="67"/>
    </row>
    <row r="57" spans="1:11" x14ac:dyDescent="0.2">
      <c r="A57" s="20"/>
      <c r="B57" s="33"/>
      <c r="C57" s="33"/>
      <c r="D57" s="33"/>
      <c r="E57" s="33" t="s">
        <v>35</v>
      </c>
      <c r="F57" s="28"/>
      <c r="G57" s="80"/>
      <c r="H57" s="80"/>
      <c r="I57" s="89">
        <v>0.86</v>
      </c>
      <c r="J57" s="81">
        <v>0.86</v>
      </c>
      <c r="K57" s="67"/>
    </row>
    <row r="58" spans="1:11" x14ac:dyDescent="0.2">
      <c r="A58" s="20"/>
      <c r="D58" s="33"/>
      <c r="E58" s="33" t="s">
        <v>22</v>
      </c>
      <c r="F58" s="33"/>
      <c r="G58" s="80"/>
      <c r="H58" s="80"/>
      <c r="I58" s="89">
        <v>1.25</v>
      </c>
      <c r="J58" s="67"/>
      <c r="K58" s="67"/>
    </row>
    <row r="59" spans="1:11" x14ac:dyDescent="0.2">
      <c r="A59" s="20"/>
      <c r="D59" s="33"/>
      <c r="E59" s="33" t="s">
        <v>26</v>
      </c>
      <c r="F59" s="32"/>
      <c r="G59" s="80"/>
      <c r="H59" s="80"/>
      <c r="I59" s="80">
        <v>1.33</v>
      </c>
      <c r="J59" s="67"/>
      <c r="K59" s="67"/>
    </row>
    <row r="60" spans="1:11" x14ac:dyDescent="0.2">
      <c r="A60" s="20" t="s">
        <v>40</v>
      </c>
      <c r="D60" s="33"/>
      <c r="E60" s="33"/>
      <c r="F60" s="32"/>
      <c r="G60" s="80"/>
      <c r="H60" s="80"/>
      <c r="I60" s="80"/>
      <c r="J60" s="67"/>
      <c r="K60" s="67"/>
    </row>
    <row r="61" spans="1:11" x14ac:dyDescent="0.2">
      <c r="A61" s="20"/>
      <c r="D61" s="33"/>
      <c r="E61" s="33" t="s">
        <v>34</v>
      </c>
      <c r="F61" s="32"/>
      <c r="G61" s="80"/>
      <c r="H61" s="80"/>
      <c r="I61" s="80">
        <v>1</v>
      </c>
      <c r="J61" s="67"/>
      <c r="K61" s="67"/>
    </row>
    <row r="62" spans="1:11" ht="12.75" customHeight="1" thickBot="1" x14ac:dyDescent="0.25">
      <c r="A62" s="100"/>
      <c r="B62" s="101"/>
      <c r="C62" s="101"/>
      <c r="D62" s="82"/>
      <c r="E62" s="82" t="s">
        <v>24</v>
      </c>
      <c r="F62" s="27"/>
      <c r="G62" s="83"/>
      <c r="H62" s="83"/>
      <c r="I62" s="83">
        <v>0.25</v>
      </c>
      <c r="J62" s="67"/>
      <c r="K62" s="67"/>
    </row>
    <row r="63" spans="1:11" ht="13.5" hidden="1" thickBot="1" x14ac:dyDescent="0.25">
      <c r="A63" s="84"/>
      <c r="B63" s="85"/>
      <c r="C63" s="85"/>
      <c r="D63" s="85"/>
      <c r="E63" s="85"/>
      <c r="F63" s="85"/>
      <c r="G63" s="86"/>
      <c r="H63" s="86"/>
      <c r="I63" s="86"/>
      <c r="J63" s="87"/>
      <c r="K63" s="85"/>
    </row>
    <row r="72" spans="2:9" hidden="1" x14ac:dyDescent="0.2"/>
    <row r="73" spans="2:9" hidden="1" x14ac:dyDescent="0.2">
      <c r="B73" s="88" t="e">
        <v>#REF!</v>
      </c>
      <c r="C73" s="88" t="e">
        <v>#REF!</v>
      </c>
      <c r="D73" s="88" t="e">
        <v>#REF!</v>
      </c>
      <c r="E73" s="88" t="e">
        <v>#REF!</v>
      </c>
      <c r="F73" s="88">
        <v>1015771396</v>
      </c>
      <c r="G73" s="88">
        <v>1015771396</v>
      </c>
      <c r="H73" s="88">
        <v>1075718806</v>
      </c>
      <c r="I73" s="88">
        <v>1075718806</v>
      </c>
    </row>
    <row r="74" spans="2:9" hidden="1" x14ac:dyDescent="0.2">
      <c r="B74" s="88" t="e">
        <v>#REF!</v>
      </c>
      <c r="C74" s="88" t="e">
        <v>#REF!</v>
      </c>
      <c r="D74" s="88" t="e">
        <v>#REF!</v>
      </c>
      <c r="E74" s="88" t="e">
        <v>#REF!</v>
      </c>
      <c r="F74" s="88">
        <v>226303556</v>
      </c>
      <c r="G74" s="88">
        <v>226303556</v>
      </c>
      <c r="H74" s="88">
        <v>221567530</v>
      </c>
      <c r="I74" s="88">
        <v>221567530</v>
      </c>
    </row>
    <row r="75" spans="2:9" hidden="1" x14ac:dyDescent="0.2">
      <c r="B75" s="88" t="e">
        <v>#REF!</v>
      </c>
      <c r="C75" s="88" t="e">
        <v>#REF!</v>
      </c>
      <c r="D75" s="88" t="e">
        <v>#REF!</v>
      </c>
      <c r="E75" s="88" t="e">
        <v>#REF!</v>
      </c>
      <c r="F75" s="88">
        <v>789467840</v>
      </c>
      <c r="G75" s="88">
        <v>789467840</v>
      </c>
      <c r="H75" s="88">
        <v>854151276</v>
      </c>
      <c r="I75" s="88">
        <v>854151276</v>
      </c>
    </row>
    <row r="76" spans="2:9" hidden="1" x14ac:dyDescent="0.2">
      <c r="B76" s="88" t="e">
        <v>#REF!</v>
      </c>
      <c r="C76" s="88" t="e">
        <v>#REF!</v>
      </c>
      <c r="D76" s="88" t="e">
        <v>#REF!</v>
      </c>
      <c r="E76" s="88" t="e">
        <v>#REF!</v>
      </c>
      <c r="F76" s="88">
        <v>0</v>
      </c>
      <c r="G76" s="88">
        <v>0</v>
      </c>
      <c r="H76" s="88">
        <v>0</v>
      </c>
      <c r="I76" s="88">
        <v>0</v>
      </c>
    </row>
    <row r="77" spans="2:9" hidden="1" x14ac:dyDescent="0.2">
      <c r="B77" s="88"/>
      <c r="C77" s="88"/>
      <c r="D77" s="88"/>
      <c r="E77" s="88"/>
      <c r="F77" s="88"/>
      <c r="G77" s="88"/>
      <c r="H77" s="88"/>
      <c r="I77" s="88"/>
    </row>
    <row r="78" spans="2:9" hidden="1" x14ac:dyDescent="0.2">
      <c r="B78" s="88" t="e">
        <v>#REF!</v>
      </c>
      <c r="C78" s="88" t="e">
        <v>#REF!</v>
      </c>
      <c r="D78" s="88" t="e">
        <v>#REF!</v>
      </c>
      <c r="E78" s="88" t="e">
        <v>#REF!</v>
      </c>
      <c r="F78" s="88">
        <v>0</v>
      </c>
      <c r="G78" s="88">
        <v>0</v>
      </c>
      <c r="H78" s="88">
        <v>0</v>
      </c>
      <c r="I78" s="88">
        <v>0</v>
      </c>
    </row>
    <row r="79" spans="2:9" hidden="1" x14ac:dyDescent="0.2">
      <c r="B79" s="88">
        <v>25356987</v>
      </c>
      <c r="C79" s="88">
        <v>26872212</v>
      </c>
      <c r="D79" s="88">
        <v>44087349</v>
      </c>
      <c r="E79" s="88">
        <v>50376757</v>
      </c>
      <c r="F79" s="88">
        <v>53062568</v>
      </c>
      <c r="G79" s="88">
        <v>53062568</v>
      </c>
      <c r="H79" s="88">
        <v>53062568</v>
      </c>
      <c r="I79" s="88">
        <v>53062568</v>
      </c>
    </row>
    <row r="80" spans="2:9" hidden="1" x14ac:dyDescent="0.2"/>
    <row r="81" spans="2:9" hidden="1" x14ac:dyDescent="0.2">
      <c r="B81" s="88" t="e">
        <v>#REF!</v>
      </c>
      <c r="C81" s="88" t="e">
        <v>#REF!</v>
      </c>
      <c r="D81" s="88" t="e">
        <v>#REF!</v>
      </c>
      <c r="E81" s="88" t="e">
        <v>#REF!</v>
      </c>
      <c r="F81" s="88">
        <v>-53062568</v>
      </c>
      <c r="G81" s="88">
        <v>-53062568</v>
      </c>
      <c r="H81" s="88">
        <v>-53062568</v>
      </c>
      <c r="I81" s="88">
        <v>-53062568</v>
      </c>
    </row>
    <row r="82" spans="2:9" hidden="1" x14ac:dyDescent="0.2"/>
  </sheetData>
  <mergeCells count="10">
    <mergeCell ref="A28:I28"/>
    <mergeCell ref="A47:I47"/>
    <mergeCell ref="A55:I55"/>
    <mergeCell ref="A62:C62"/>
    <mergeCell ref="A1:J1"/>
    <mergeCell ref="A3:I3"/>
    <mergeCell ref="A4:J4"/>
    <mergeCell ref="A5:J5"/>
    <mergeCell ref="A6:I6"/>
    <mergeCell ref="A8:I8"/>
  </mergeCells>
  <conditionalFormatting sqref="B50:F53">
    <cfRule type="cellIs" dxfId="68" priority="1" stopIfTrue="1" operator="notEqual">
      <formula>0</formula>
    </cfRule>
  </conditionalFormatting>
  <conditionalFormatting sqref="B17:I17 B19:I21">
    <cfRule type="cellIs" dxfId="67" priority="8" stopIfTrue="1" operator="notEqual">
      <formula>0</formula>
    </cfRule>
  </conditionalFormatting>
  <conditionalFormatting sqref="B25:I25 B27:I27">
    <cfRule type="cellIs" dxfId="66" priority="7" stopIfTrue="1" operator="notEqual">
      <formula>0</formula>
    </cfRule>
  </conditionalFormatting>
  <conditionalFormatting sqref="B36:I36 B38:I40">
    <cfRule type="cellIs" dxfId="65" priority="6" stopIfTrue="1" operator="notEqual">
      <formula>0</formula>
    </cfRule>
  </conditionalFormatting>
  <conditionalFormatting sqref="B44:I44">
    <cfRule type="cellIs" dxfId="64" priority="4" stopIfTrue="1" operator="notEqual">
      <formula>0</formula>
    </cfRule>
  </conditionalFormatting>
  <conditionalFormatting sqref="B46:I46">
    <cfRule type="cellIs" dxfId="63" priority="5" stopIfTrue="1" operator="notEqual">
      <formula>0</formula>
    </cfRule>
  </conditionalFormatting>
  <conditionalFormatting sqref="C54:F54 C56:F56 C57">
    <cfRule type="cellIs" dxfId="62" priority="13" stopIfTrue="1" operator="notEqual">
      <formula>0</formula>
    </cfRule>
  </conditionalFormatting>
  <conditionalFormatting sqref="C63:F63">
    <cfRule type="cellIs" dxfId="61" priority="12" stopIfTrue="1" operator="notEqual">
      <formula>0</formula>
    </cfRule>
  </conditionalFormatting>
  <conditionalFormatting sqref="D57:F62">
    <cfRule type="cellIs" dxfId="60" priority="10" stopIfTrue="1" operator="notEqual">
      <formula>0</formula>
    </cfRule>
  </conditionalFormatting>
  <conditionalFormatting sqref="G50:I54">
    <cfRule type="cellIs" dxfId="59" priority="3" stopIfTrue="1" operator="notEqual">
      <formula>0</formula>
    </cfRule>
  </conditionalFormatting>
  <conditionalFormatting sqref="G56:I63">
    <cfRule type="cellIs" dxfId="58" priority="9" stopIfTrue="1" operator="notEqual">
      <formula>0</formula>
    </cfRule>
  </conditionalFormatting>
  <conditionalFormatting sqref="J57">
    <cfRule type="cellIs" dxfId="57" priority="11" stopIfTrue="1" operator="notEqual">
      <formula>0</formula>
    </cfRule>
  </conditionalFormatting>
  <printOptions horizontalCentered="1"/>
  <pageMargins left="0.2" right="0.2" top="0.03" bottom="0.08" header="0.3" footer="0.17"/>
  <pageSetup orientation="portrait" r:id="rId1"/>
  <headerFooter alignWithMargins="0">
    <oddFooter xml:space="preserve">&amp;L&amp;"Arial,Bold"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C5BC-7B4F-4E3F-8065-2DBB0F984C4B}">
  <dimension ref="A1:N82"/>
  <sheetViews>
    <sheetView topLeftCell="A9" zoomScale="190" zoomScaleNormal="190" workbookViewId="0">
      <selection activeCell="D12" sqref="D12:H27"/>
    </sheetView>
  </sheetViews>
  <sheetFormatPr defaultRowHeight="12.75" x14ac:dyDescent="0.2"/>
  <cols>
    <col min="1" max="1" width="19.85546875" style="36" customWidth="1"/>
    <col min="2" max="2" width="12.42578125" style="36" hidden="1" customWidth="1"/>
    <col min="3" max="3" width="13.140625" style="36" hidden="1" customWidth="1"/>
    <col min="4" max="4" width="12.5703125" style="36" customWidth="1"/>
    <col min="5" max="5" width="12.85546875" style="36" customWidth="1"/>
    <col min="6" max="6" width="13.28515625" style="36" customWidth="1"/>
    <col min="7" max="7" width="15" style="36" customWidth="1"/>
    <col min="8" max="9" width="13.42578125" style="36" customWidth="1"/>
    <col min="10" max="10" width="0.28515625" style="36" hidden="1" customWidth="1"/>
    <col min="11" max="11" width="2.140625" style="36" customWidth="1"/>
    <col min="12" max="12" width="0.7109375" style="36" customWidth="1"/>
    <col min="13" max="13" width="14.140625" style="36" hidden="1" customWidth="1"/>
    <col min="14" max="14" width="15.140625" style="36" hidden="1" customWidth="1"/>
    <col min="15" max="16384" width="9.140625" style="36"/>
  </cols>
  <sheetData>
    <row r="1" spans="1:14" ht="18" x14ac:dyDescent="0.25">
      <c r="A1" s="102" t="s">
        <v>12</v>
      </c>
      <c r="B1" s="103"/>
      <c r="C1" s="103"/>
      <c r="D1" s="103"/>
      <c r="E1" s="103"/>
      <c r="F1" s="103"/>
      <c r="G1" s="103"/>
      <c r="H1" s="103"/>
      <c r="I1" s="103"/>
      <c r="J1" s="103"/>
      <c r="K1" s="67"/>
    </row>
    <row r="2" spans="1:14" ht="4.1500000000000004" customHeight="1" x14ac:dyDescent="0.2">
      <c r="A2" s="67"/>
      <c r="K2" s="67"/>
    </row>
    <row r="3" spans="1:14" x14ac:dyDescent="0.2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2"/>
      <c r="K3" s="67"/>
    </row>
    <row r="4" spans="1:14" x14ac:dyDescent="0.2">
      <c r="A4" s="104" t="s">
        <v>47</v>
      </c>
      <c r="B4" s="105"/>
      <c r="C4" s="105"/>
      <c r="D4" s="105"/>
      <c r="E4" s="105"/>
      <c r="F4" s="105"/>
      <c r="G4" s="105"/>
      <c r="H4" s="105"/>
      <c r="I4" s="105"/>
      <c r="J4" s="105"/>
      <c r="K4" s="67"/>
    </row>
    <row r="5" spans="1:14" x14ac:dyDescent="0.2">
      <c r="A5" s="104" t="s">
        <v>28</v>
      </c>
      <c r="B5" s="105"/>
      <c r="C5" s="105"/>
      <c r="D5" s="105"/>
      <c r="E5" s="105"/>
      <c r="F5" s="105"/>
      <c r="G5" s="105"/>
      <c r="H5" s="105"/>
      <c r="I5" s="105"/>
      <c r="J5" s="105"/>
      <c r="K5" s="67"/>
    </row>
    <row r="6" spans="1:14" x14ac:dyDescent="0.2">
      <c r="A6" s="104" t="s">
        <v>27</v>
      </c>
      <c r="B6" s="105"/>
      <c r="C6" s="105"/>
      <c r="D6" s="105"/>
      <c r="E6" s="105"/>
      <c r="F6" s="105"/>
      <c r="G6" s="105"/>
      <c r="H6" s="105"/>
      <c r="I6" s="105"/>
      <c r="J6" s="8"/>
      <c r="K6" s="67"/>
    </row>
    <row r="7" spans="1:14" ht="5.65" customHeight="1" x14ac:dyDescent="0.2">
      <c r="A7" s="8"/>
      <c r="B7" s="2"/>
      <c r="C7" s="2"/>
      <c r="D7" s="2"/>
      <c r="E7" s="2"/>
      <c r="F7" s="2"/>
      <c r="G7" s="2"/>
      <c r="H7" s="2"/>
      <c r="I7" s="2"/>
      <c r="J7" s="8"/>
      <c r="K7" s="67"/>
    </row>
    <row r="8" spans="1:14" ht="18" x14ac:dyDescent="0.25">
      <c r="A8" s="106" t="s">
        <v>48</v>
      </c>
      <c r="B8" s="107"/>
      <c r="C8" s="107"/>
      <c r="D8" s="107"/>
      <c r="E8" s="107"/>
      <c r="F8" s="107"/>
      <c r="G8" s="108"/>
      <c r="H8" s="108"/>
      <c r="I8" s="108"/>
      <c r="J8" s="8"/>
      <c r="K8" s="67"/>
    </row>
    <row r="9" spans="1:14" ht="6" customHeight="1" x14ac:dyDescent="0.2">
      <c r="A9" s="9"/>
      <c r="B9" s="3"/>
      <c r="C9" s="3"/>
      <c r="D9" s="3"/>
      <c r="E9" s="3"/>
      <c r="F9" s="3"/>
      <c r="G9" s="71"/>
      <c r="H9" s="71"/>
      <c r="I9" s="71"/>
      <c r="J9" s="8"/>
      <c r="K9" s="67"/>
    </row>
    <row r="10" spans="1:14" x14ac:dyDescent="0.2">
      <c r="A10" s="10" t="s">
        <v>14</v>
      </c>
      <c r="B10" s="1">
        <v>2015</v>
      </c>
      <c r="C10" s="1">
        <v>2016</v>
      </c>
      <c r="D10" s="1">
        <v>2018</v>
      </c>
      <c r="E10" s="1">
        <v>2019</v>
      </c>
      <c r="F10" s="1">
        <v>2020</v>
      </c>
      <c r="G10" s="1">
        <v>2021</v>
      </c>
      <c r="H10" s="1">
        <v>2022</v>
      </c>
      <c r="I10" s="1">
        <v>2023</v>
      </c>
      <c r="J10" s="67"/>
      <c r="K10" s="67"/>
      <c r="M10" s="36" t="s">
        <v>43</v>
      </c>
      <c r="N10" s="36" t="s">
        <v>44</v>
      </c>
    </row>
    <row r="11" spans="1:14" ht="7.9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67"/>
      <c r="K11" s="67"/>
    </row>
    <row r="12" spans="1:14" x14ac:dyDescent="0.2">
      <c r="A12" s="11" t="s">
        <v>0</v>
      </c>
      <c r="B12" s="52">
        <v>615865782</v>
      </c>
      <c r="C12" s="52">
        <v>683768174</v>
      </c>
      <c r="D12" s="52">
        <v>700652895</v>
      </c>
      <c r="E12" s="52">
        <v>697419958</v>
      </c>
      <c r="F12" s="52">
        <v>714477783</v>
      </c>
      <c r="G12" s="52">
        <v>744257045</v>
      </c>
      <c r="H12" s="52">
        <v>793599243</v>
      </c>
      <c r="I12" s="52">
        <v>827934249</v>
      </c>
      <c r="J12" s="67"/>
      <c r="K12" s="67"/>
      <c r="M12" s="88">
        <v>237044761</v>
      </c>
      <c r="N12" s="88">
        <v>226707975</v>
      </c>
    </row>
    <row r="13" spans="1:14" x14ac:dyDescent="0.2">
      <c r="A13" s="11" t="s">
        <v>1</v>
      </c>
      <c r="B13" s="41">
        <v>26320630</v>
      </c>
      <c r="C13" s="41">
        <v>21008360</v>
      </c>
      <c r="D13" s="41">
        <v>13958040</v>
      </c>
      <c r="E13" s="41">
        <v>12050370</v>
      </c>
      <c r="F13" s="41">
        <v>11559580</v>
      </c>
      <c r="G13" s="41">
        <v>9064000</v>
      </c>
      <c r="H13" s="41">
        <v>8393580</v>
      </c>
      <c r="I13" s="41">
        <v>8160540</v>
      </c>
      <c r="J13" s="67"/>
      <c r="K13" s="67"/>
      <c r="M13" s="88">
        <v>82188102</v>
      </c>
      <c r="N13" s="88">
        <v>1458325</v>
      </c>
    </row>
    <row r="14" spans="1:14" x14ac:dyDescent="0.2">
      <c r="A14" s="11" t="s">
        <v>2</v>
      </c>
      <c r="B14" s="41">
        <v>9768590</v>
      </c>
      <c r="C14" s="41">
        <v>9117020</v>
      </c>
      <c r="D14" s="41">
        <v>9426294</v>
      </c>
      <c r="E14" s="41">
        <v>9711663</v>
      </c>
      <c r="F14" s="41">
        <v>10523530</v>
      </c>
      <c r="G14" s="41">
        <v>11003257</v>
      </c>
      <c r="H14" s="41">
        <v>11608272</v>
      </c>
      <c r="I14" s="41">
        <v>13424725</v>
      </c>
      <c r="J14" s="67"/>
      <c r="K14" s="67"/>
      <c r="M14" s="88">
        <v>3200987</v>
      </c>
      <c r="N14" s="88">
        <v>80349</v>
      </c>
    </row>
    <row r="15" spans="1:14" x14ac:dyDescent="0.2">
      <c r="A15" s="11" t="s">
        <v>3</v>
      </c>
      <c r="B15" s="41">
        <v>8642291</v>
      </c>
      <c r="C15" s="41">
        <v>9545925</v>
      </c>
      <c r="D15" s="41">
        <v>7275876</v>
      </c>
      <c r="E15" s="41">
        <v>10503542</v>
      </c>
      <c r="F15" s="41">
        <v>9948299</v>
      </c>
      <c r="G15" s="41">
        <v>10918659</v>
      </c>
      <c r="H15" s="41">
        <v>9537054</v>
      </c>
      <c r="I15" s="41">
        <v>14122587</v>
      </c>
      <c r="J15" s="67"/>
      <c r="K15" s="67"/>
      <c r="M15" s="88">
        <v>182726213</v>
      </c>
      <c r="N15" s="88">
        <v>900950</v>
      </c>
    </row>
    <row r="16" spans="1:14" x14ac:dyDescent="0.2">
      <c r="A16" s="11" t="s">
        <v>11</v>
      </c>
      <c r="B16" s="41">
        <v>0</v>
      </c>
      <c r="C16" s="41">
        <v>0</v>
      </c>
      <c r="D16" s="41">
        <v>0</v>
      </c>
      <c r="E16" s="41">
        <v>17255</v>
      </c>
      <c r="F16" s="41">
        <v>71542</v>
      </c>
      <c r="G16" s="41">
        <v>41569</v>
      </c>
      <c r="H16" s="41">
        <v>37451</v>
      </c>
      <c r="I16" s="41">
        <v>208453</v>
      </c>
      <c r="J16" s="67"/>
      <c r="K16" s="67"/>
      <c r="M16" s="88">
        <v>93480756</v>
      </c>
      <c r="N16" s="88">
        <v>147323239</v>
      </c>
    </row>
    <row r="17" spans="1:14" x14ac:dyDescent="0.2">
      <c r="A17" s="11" t="s">
        <v>4</v>
      </c>
      <c r="B17" s="72">
        <v>660597293</v>
      </c>
      <c r="C17" s="72">
        <v>723439479</v>
      </c>
      <c r="D17" s="72">
        <v>731313105</v>
      </c>
      <c r="E17" s="72">
        <v>729702788</v>
      </c>
      <c r="F17" s="72">
        <v>746580734</v>
      </c>
      <c r="G17" s="72">
        <v>775284530</v>
      </c>
      <c r="H17" s="72">
        <f>+H12+H13+H14+H15+H16</f>
        <v>823175600</v>
      </c>
      <c r="I17" s="43">
        <f>+I12+I13+I14+I15+I16</f>
        <v>863850554</v>
      </c>
      <c r="J17" s="67"/>
      <c r="K17" s="67"/>
      <c r="M17" s="88">
        <v>101710638</v>
      </c>
      <c r="N17" s="88">
        <v>42440244</v>
      </c>
    </row>
    <row r="18" spans="1:14" x14ac:dyDescent="0.2">
      <c r="A18" s="14" t="s">
        <v>50</v>
      </c>
      <c r="B18" s="41">
        <v>198789651</v>
      </c>
      <c r="C18" s="41">
        <v>193588512</v>
      </c>
      <c r="D18" s="41">
        <v>200962129</v>
      </c>
      <c r="E18" s="41">
        <v>199553094</v>
      </c>
      <c r="F18" s="41">
        <v>196805870</v>
      </c>
      <c r="G18" s="41">
        <v>197682663</v>
      </c>
      <c r="H18" s="41">
        <v>205613202</v>
      </c>
      <c r="I18" s="41">
        <v>207983783</v>
      </c>
      <c r="J18" s="67"/>
      <c r="K18" s="67"/>
      <c r="M18" s="88">
        <v>46109756</v>
      </c>
      <c r="N18" s="88">
        <v>15765966</v>
      </c>
    </row>
    <row r="19" spans="1:14" x14ac:dyDescent="0.2">
      <c r="A19" s="11" t="s">
        <v>6</v>
      </c>
      <c r="B19" s="72">
        <v>461807642</v>
      </c>
      <c r="C19" s="72">
        <v>529850967</v>
      </c>
      <c r="D19" s="72">
        <v>530350976</v>
      </c>
      <c r="E19" s="72">
        <v>530149694</v>
      </c>
      <c r="F19" s="72">
        <v>549774864</v>
      </c>
      <c r="G19" s="72">
        <v>577601867</v>
      </c>
      <c r="H19" s="43">
        <f>+H17-H18</f>
        <v>617562398</v>
      </c>
      <c r="I19" s="43">
        <f>+I17-I18</f>
        <v>655866771</v>
      </c>
      <c r="J19" s="67"/>
      <c r="K19" s="67"/>
      <c r="M19" s="88">
        <v>47138030</v>
      </c>
      <c r="N19" s="88">
        <v>440665</v>
      </c>
    </row>
    <row r="20" spans="1:14" ht="24" customHeight="1" x14ac:dyDescent="0.2">
      <c r="A20" s="18" t="s">
        <v>37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7"/>
      <c r="K20" s="67"/>
    </row>
    <row r="21" spans="1:14" x14ac:dyDescent="0.2">
      <c r="A21" s="18" t="s">
        <v>51</v>
      </c>
      <c r="B21" s="73">
        <v>461807642</v>
      </c>
      <c r="C21" s="73">
        <v>529850967</v>
      </c>
      <c r="D21" s="73">
        <v>530350976</v>
      </c>
      <c r="E21" s="73">
        <v>530149694</v>
      </c>
      <c r="F21" s="73">
        <v>549774864</v>
      </c>
      <c r="G21" s="73">
        <v>577601867</v>
      </c>
      <c r="H21" s="48">
        <f>+H19+H20</f>
        <v>617562398</v>
      </c>
      <c r="I21" s="48">
        <f>+I19+I20</f>
        <v>655866771</v>
      </c>
      <c r="J21" s="67"/>
      <c r="K21" s="67"/>
      <c r="M21" s="88">
        <f>SUM(M12:M20)</f>
        <v>793599243</v>
      </c>
      <c r="N21" s="88">
        <f>SUM(N12:N20)</f>
        <v>435117713</v>
      </c>
    </row>
    <row r="22" spans="1:14" ht="10.5" customHeight="1" x14ac:dyDescent="0.2">
      <c r="A22" s="11"/>
      <c r="B22" s="4"/>
      <c r="C22" s="4"/>
      <c r="D22" s="4"/>
      <c r="E22" s="4"/>
      <c r="F22" s="4"/>
      <c r="G22" s="4"/>
      <c r="H22" s="4"/>
      <c r="I22" s="4"/>
      <c r="J22" s="67"/>
      <c r="K22" s="67"/>
    </row>
    <row r="23" spans="1:14" x14ac:dyDescent="0.2">
      <c r="A23" s="11" t="s">
        <v>52</v>
      </c>
      <c r="B23" s="12">
        <v>13.75</v>
      </c>
      <c r="C23" s="12">
        <v>13.67</v>
      </c>
      <c r="D23" s="12">
        <v>12.683</v>
      </c>
      <c r="E23" s="12">
        <v>12.914999999999999</v>
      </c>
      <c r="F23" s="12">
        <v>12.973000000000001</v>
      </c>
      <c r="G23" s="12">
        <v>12.345000000000001</v>
      </c>
      <c r="H23" s="12">
        <v>12.053000000000001</v>
      </c>
      <c r="I23" s="12">
        <v>11.94</v>
      </c>
      <c r="J23" s="67"/>
      <c r="K23" s="74"/>
      <c r="M23" s="90"/>
      <c r="N23" s="90"/>
    </row>
    <row r="24" spans="1:14" x14ac:dyDescent="0.2">
      <c r="A24" s="11" t="s">
        <v>8</v>
      </c>
      <c r="B24" s="12">
        <v>2.56</v>
      </c>
      <c r="C24" s="12">
        <v>2.48</v>
      </c>
      <c r="D24" s="12">
        <v>2.31</v>
      </c>
      <c r="E24" s="12">
        <v>2.5499999999999998</v>
      </c>
      <c r="F24" s="12">
        <v>2.89</v>
      </c>
      <c r="G24" s="12">
        <v>2.79</v>
      </c>
      <c r="H24" s="12">
        <v>2.89</v>
      </c>
      <c r="I24" s="12">
        <v>3</v>
      </c>
      <c r="J24" s="67"/>
      <c r="K24" s="67"/>
    </row>
    <row r="25" spans="1:14" x14ac:dyDescent="0.2">
      <c r="A25" s="11" t="s">
        <v>53</v>
      </c>
      <c r="B25" s="40">
        <v>11.19</v>
      </c>
      <c r="C25" s="40">
        <v>11.19</v>
      </c>
      <c r="D25" s="40">
        <v>10.372999999999999</v>
      </c>
      <c r="E25" s="40">
        <v>10.364999999999998</v>
      </c>
      <c r="F25" s="40">
        <v>10.083</v>
      </c>
      <c r="G25" s="40">
        <f>+G23-G24</f>
        <v>9.5549999999999997</v>
      </c>
      <c r="H25" s="40">
        <f>+H23-H24</f>
        <v>9.1630000000000003</v>
      </c>
      <c r="I25" s="40">
        <f>+I23-I24</f>
        <v>8.94</v>
      </c>
      <c r="J25" s="74"/>
      <c r="K25" s="74"/>
      <c r="M25" s="90">
        <f>+I18</f>
        <v>207983783</v>
      </c>
      <c r="N25" s="90">
        <f>+I37</f>
        <v>39412731</v>
      </c>
    </row>
    <row r="26" spans="1:14" ht="6" customHeight="1" x14ac:dyDescent="0.2">
      <c r="A26" s="11"/>
      <c r="B26" s="4"/>
      <c r="C26" s="4"/>
      <c r="D26" s="4"/>
      <c r="E26" s="4"/>
      <c r="F26" s="4"/>
      <c r="G26" s="4"/>
      <c r="H26" s="4"/>
      <c r="I26" s="34"/>
      <c r="J26" s="67"/>
      <c r="K26" s="67"/>
    </row>
    <row r="27" spans="1:14" x14ac:dyDescent="0.2">
      <c r="A27" s="11" t="s">
        <v>10</v>
      </c>
      <c r="B27" s="51">
        <v>5167627.5139799993</v>
      </c>
      <c r="C27" s="51">
        <v>5929032.3207299998</v>
      </c>
      <c r="D27" s="51">
        <f>+D19*0.010373</f>
        <v>5501330.674048</v>
      </c>
      <c r="E27" s="51">
        <f>+E19*0.010365</f>
        <v>5495001.5783099998</v>
      </c>
      <c r="F27" s="51">
        <f>+F19*0.010083</f>
        <v>5543379.9537119996</v>
      </c>
      <c r="G27" s="51">
        <f>+G19*0.009555</f>
        <v>5518985.8391849995</v>
      </c>
      <c r="H27" s="51">
        <f>+H21*0.009163</f>
        <v>5658724.252874</v>
      </c>
      <c r="I27" s="50">
        <f>+I21*0.00894</f>
        <v>5863448.9327400001</v>
      </c>
      <c r="J27" s="67"/>
      <c r="K27" s="67"/>
      <c r="N27" s="90">
        <f>+M25+N25</f>
        <v>247396514</v>
      </c>
    </row>
    <row r="28" spans="1:14" ht="7.9" customHeight="1" x14ac:dyDescent="0.2">
      <c r="A28" s="93"/>
      <c r="B28" s="94"/>
      <c r="C28" s="94"/>
      <c r="D28" s="94"/>
      <c r="E28" s="94"/>
      <c r="F28" s="94"/>
      <c r="G28" s="94"/>
      <c r="H28" s="94"/>
      <c r="I28" s="94"/>
      <c r="J28" s="2"/>
      <c r="K28" s="67"/>
    </row>
    <row r="29" spans="1:14" x14ac:dyDescent="0.2">
      <c r="A29" s="10" t="s">
        <v>13</v>
      </c>
      <c r="B29" s="1">
        <v>2015</v>
      </c>
      <c r="C29" s="1">
        <v>2016</v>
      </c>
      <c r="D29" s="1">
        <v>2018</v>
      </c>
      <c r="E29" s="1">
        <v>2019</v>
      </c>
      <c r="F29" s="1">
        <v>2020</v>
      </c>
      <c r="G29" s="1">
        <v>2021</v>
      </c>
      <c r="H29" s="1">
        <v>2022</v>
      </c>
      <c r="I29" s="1">
        <v>2023</v>
      </c>
      <c r="J29" s="67"/>
      <c r="K29" s="67"/>
      <c r="M29" s="36">
        <f>9.455-9.163</f>
        <v>0.29199999999999982</v>
      </c>
    </row>
    <row r="30" spans="1:14" ht="7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67"/>
      <c r="K30" s="67"/>
      <c r="M30" s="92">
        <f>+I23</f>
        <v>11.94</v>
      </c>
    </row>
    <row r="31" spans="1:14" x14ac:dyDescent="0.2">
      <c r="A31" s="11" t="s">
        <v>0</v>
      </c>
      <c r="B31" s="52">
        <v>334686993</v>
      </c>
      <c r="C31" s="52">
        <v>336579517</v>
      </c>
      <c r="D31" s="52">
        <v>342135706</v>
      </c>
      <c r="E31" s="52">
        <v>351710208</v>
      </c>
      <c r="F31" s="52">
        <v>367967974</v>
      </c>
      <c r="G31" s="52">
        <v>395227573</v>
      </c>
      <c r="H31" s="52">
        <v>435117713</v>
      </c>
      <c r="I31" s="52">
        <v>470266594</v>
      </c>
      <c r="J31" s="67"/>
      <c r="K31" s="67"/>
      <c r="M31" s="92">
        <f>+M30-M29</f>
        <v>11.648</v>
      </c>
    </row>
    <row r="32" spans="1:14" x14ac:dyDescent="0.2">
      <c r="A32" s="11" t="s">
        <v>1</v>
      </c>
      <c r="B32" s="41">
        <v>19701900</v>
      </c>
      <c r="C32" s="41">
        <v>14974280</v>
      </c>
      <c r="D32" s="41">
        <v>9145340</v>
      </c>
      <c r="E32" s="41">
        <v>7093090</v>
      </c>
      <c r="F32" s="41">
        <v>6667580</v>
      </c>
      <c r="G32" s="41">
        <v>5134140</v>
      </c>
      <c r="H32" s="41">
        <v>4698150</v>
      </c>
      <c r="I32" s="41">
        <v>4707920</v>
      </c>
      <c r="J32" s="67"/>
      <c r="K32" s="67"/>
    </row>
    <row r="33" spans="1:14" x14ac:dyDescent="0.2">
      <c r="A33" s="11" t="s">
        <v>2</v>
      </c>
      <c r="B33" s="41">
        <v>785210</v>
      </c>
      <c r="C33" s="41">
        <v>725530</v>
      </c>
      <c r="D33" s="41">
        <v>759518</v>
      </c>
      <c r="E33" s="41">
        <v>753903</v>
      </c>
      <c r="F33" s="41">
        <v>727666</v>
      </c>
      <c r="G33" s="41">
        <v>822339</v>
      </c>
      <c r="H33" s="41">
        <v>1208583</v>
      </c>
      <c r="I33" s="41">
        <v>1467229</v>
      </c>
      <c r="J33" s="67"/>
      <c r="K33" s="67"/>
      <c r="M33" s="36">
        <v>2021</v>
      </c>
      <c r="N33" s="36">
        <v>2022</v>
      </c>
    </row>
    <row r="34" spans="1:14" x14ac:dyDescent="0.2">
      <c r="A34" s="11" t="s">
        <v>3</v>
      </c>
      <c r="B34" s="41">
        <v>0</v>
      </c>
      <c r="C34" s="41">
        <v>0</v>
      </c>
      <c r="D34" s="41">
        <v>33770</v>
      </c>
      <c r="E34" s="41">
        <v>36265</v>
      </c>
      <c r="F34" s="41">
        <v>77000</v>
      </c>
      <c r="G34" s="41">
        <v>0</v>
      </c>
      <c r="H34" s="41">
        <v>0</v>
      </c>
      <c r="I34" s="41">
        <v>14628</v>
      </c>
      <c r="J34" s="67"/>
      <c r="K34" s="67"/>
    </row>
    <row r="35" spans="1:14" x14ac:dyDescent="0.2">
      <c r="A35" s="11" t="s">
        <v>11</v>
      </c>
      <c r="B35" s="41">
        <v>0</v>
      </c>
      <c r="C35" s="41">
        <v>0</v>
      </c>
      <c r="D35" s="41">
        <v>0</v>
      </c>
      <c r="E35" s="41">
        <v>0</v>
      </c>
      <c r="F35" s="41">
        <v>6382</v>
      </c>
      <c r="G35" s="41">
        <v>0</v>
      </c>
      <c r="H35" s="41">
        <v>3000</v>
      </c>
      <c r="I35" s="41">
        <v>0</v>
      </c>
      <c r="J35" s="67"/>
      <c r="K35" s="67"/>
      <c r="M35" s="91">
        <f>+H19</f>
        <v>617562398</v>
      </c>
      <c r="N35" s="90">
        <f>+I21</f>
        <v>655866771</v>
      </c>
    </row>
    <row r="36" spans="1:14" x14ac:dyDescent="0.2">
      <c r="A36" s="11" t="s">
        <v>4</v>
      </c>
      <c r="B36" s="72">
        <v>355174103</v>
      </c>
      <c r="C36" s="72">
        <v>352279327</v>
      </c>
      <c r="D36" s="72">
        <v>352074334</v>
      </c>
      <c r="E36" s="72">
        <v>359593466</v>
      </c>
      <c r="F36" s="72">
        <v>375446602</v>
      </c>
      <c r="G36" s="72">
        <v>401184052</v>
      </c>
      <c r="H36" s="72">
        <f>+H31+H32+H33+H34+H35</f>
        <v>441027446</v>
      </c>
      <c r="I36" s="43">
        <f>+I31+I32+I33+I34+I35</f>
        <v>476456371</v>
      </c>
      <c r="J36" s="67"/>
      <c r="K36" s="67"/>
      <c r="M36" s="90">
        <f>+H38</f>
        <v>411426136</v>
      </c>
      <c r="N36" s="90">
        <f>+I38</f>
        <v>437043640</v>
      </c>
    </row>
    <row r="37" spans="1:14" x14ac:dyDescent="0.2">
      <c r="A37" s="15" t="s">
        <v>50</v>
      </c>
      <c r="B37" s="41">
        <v>27513905</v>
      </c>
      <c r="C37" s="41">
        <v>27979018</v>
      </c>
      <c r="D37" s="41">
        <v>22248623</v>
      </c>
      <c r="E37" s="41">
        <v>26406272</v>
      </c>
      <c r="F37" s="41">
        <v>25593579</v>
      </c>
      <c r="G37" s="41">
        <v>24470451</v>
      </c>
      <c r="H37" s="41">
        <v>29601310</v>
      </c>
      <c r="I37" s="41">
        <v>39412731</v>
      </c>
      <c r="J37" s="67"/>
      <c r="K37" s="67"/>
    </row>
    <row r="38" spans="1:14" x14ac:dyDescent="0.2">
      <c r="A38" s="11" t="s">
        <v>6</v>
      </c>
      <c r="B38" s="72">
        <v>327660198</v>
      </c>
      <c r="C38" s="72">
        <v>324300309</v>
      </c>
      <c r="D38" s="72">
        <v>329825711</v>
      </c>
      <c r="E38" s="72">
        <v>333187194</v>
      </c>
      <c r="F38" s="72">
        <v>349853023</v>
      </c>
      <c r="G38" s="72">
        <v>376713601</v>
      </c>
      <c r="H38" s="72">
        <f>+H36-H37</f>
        <v>411426136</v>
      </c>
      <c r="I38" s="43">
        <f>+I36-I37</f>
        <v>437043640</v>
      </c>
      <c r="J38" s="67"/>
      <c r="K38" s="67"/>
      <c r="M38" s="91">
        <f>SUM(M35:M37)</f>
        <v>1028988534</v>
      </c>
      <c r="N38" s="91">
        <f>SUM(N35:N37)</f>
        <v>1092910411</v>
      </c>
    </row>
    <row r="39" spans="1:14" ht="24.75" customHeight="1" x14ac:dyDescent="0.2">
      <c r="A39" s="18" t="s">
        <v>37</v>
      </c>
      <c r="B39" s="68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7"/>
      <c r="K39" s="67"/>
    </row>
    <row r="40" spans="1:14" x14ac:dyDescent="0.2">
      <c r="A40" s="18" t="s">
        <v>21</v>
      </c>
      <c r="B40" s="73">
        <v>327660198</v>
      </c>
      <c r="C40" s="73">
        <v>324300309</v>
      </c>
      <c r="D40" s="73">
        <v>329825711</v>
      </c>
      <c r="E40" s="73">
        <v>333187194</v>
      </c>
      <c r="F40" s="73">
        <v>349853023</v>
      </c>
      <c r="G40" s="73">
        <v>376713601</v>
      </c>
      <c r="H40" s="73">
        <f>+H38+H39</f>
        <v>411426136</v>
      </c>
      <c r="I40" s="48">
        <f>+I38+I39</f>
        <v>437043640</v>
      </c>
      <c r="J40" s="67"/>
      <c r="K40" s="67"/>
    </row>
    <row r="41" spans="1:14" ht="10.5" customHeight="1" x14ac:dyDescent="0.2">
      <c r="A41" s="11"/>
      <c r="B41" s="4"/>
      <c r="C41" s="4"/>
      <c r="D41" s="77"/>
      <c r="E41" s="4"/>
      <c r="F41" s="4"/>
      <c r="G41" s="4"/>
      <c r="H41" s="4"/>
      <c r="I41" s="34"/>
      <c r="J41" s="67"/>
      <c r="K41" s="67"/>
    </row>
    <row r="42" spans="1:14" x14ac:dyDescent="0.2">
      <c r="A42" s="11" t="s">
        <v>52</v>
      </c>
      <c r="B42" s="12">
        <v>13.75</v>
      </c>
      <c r="C42" s="12">
        <v>13.67</v>
      </c>
      <c r="D42" s="12">
        <v>12.683</v>
      </c>
      <c r="E42" s="12">
        <v>12.914999999999999</v>
      </c>
      <c r="F42" s="12">
        <v>12.973000000000001</v>
      </c>
      <c r="G42" s="12">
        <v>12.345000000000001</v>
      </c>
      <c r="H42" s="12">
        <v>12.053000000000001</v>
      </c>
      <c r="I42" s="12">
        <v>11.94</v>
      </c>
      <c r="J42" s="67"/>
      <c r="K42" s="74"/>
    </row>
    <row r="43" spans="1:14" x14ac:dyDescent="0.2">
      <c r="A43" s="11" t="s">
        <v>8</v>
      </c>
      <c r="B43" s="12">
        <v>3.14</v>
      </c>
      <c r="C43" s="12">
        <v>3.06</v>
      </c>
      <c r="D43" s="12">
        <v>2.31</v>
      </c>
      <c r="E43" s="12">
        <v>2.5499999999999998</v>
      </c>
      <c r="F43" s="12">
        <v>2.89</v>
      </c>
      <c r="G43" s="12">
        <v>2.79</v>
      </c>
      <c r="H43" s="12">
        <v>2.89</v>
      </c>
      <c r="I43" s="12">
        <v>3</v>
      </c>
      <c r="J43" s="67"/>
      <c r="K43" s="67"/>
    </row>
    <row r="44" spans="1:14" x14ac:dyDescent="0.2">
      <c r="A44" s="11" t="s">
        <v>53</v>
      </c>
      <c r="B44" s="40">
        <v>10.61</v>
      </c>
      <c r="C44" s="40">
        <v>10.61</v>
      </c>
      <c r="D44" s="40">
        <v>10.372999999999999</v>
      </c>
      <c r="E44" s="40">
        <v>10.364999999999998</v>
      </c>
      <c r="F44" s="40">
        <v>10.083</v>
      </c>
      <c r="G44" s="40">
        <v>9.5549999999999997</v>
      </c>
      <c r="H44" s="40">
        <f>+H42-H43</f>
        <v>9.1630000000000003</v>
      </c>
      <c r="I44" s="40">
        <f>+I42-I43</f>
        <v>8.94</v>
      </c>
      <c r="J44" s="74"/>
      <c r="K44" s="74"/>
    </row>
    <row r="45" spans="1:14" ht="10.5" customHeight="1" x14ac:dyDescent="0.2">
      <c r="A45" s="11"/>
      <c r="B45" s="4"/>
      <c r="C45" s="4"/>
      <c r="D45" s="77"/>
      <c r="E45" s="4"/>
      <c r="F45" s="4"/>
      <c r="G45" s="4"/>
      <c r="H45" s="4"/>
      <c r="I45" s="34"/>
      <c r="J45" s="67"/>
      <c r="K45" s="67"/>
    </row>
    <row r="46" spans="1:14" x14ac:dyDescent="0.2">
      <c r="A46" s="11" t="s">
        <v>10</v>
      </c>
      <c r="B46" s="51">
        <v>3476474.7007799996</v>
      </c>
      <c r="C46" s="51">
        <v>3440826.2784899999</v>
      </c>
      <c r="D46" s="51">
        <f>+D40*0.010373</f>
        <v>3421282.100203</v>
      </c>
      <c r="E46" s="51">
        <f>+E40*0.010365</f>
        <v>3453485.2658099998</v>
      </c>
      <c r="F46" s="51">
        <f>+F40*0.010083</f>
        <v>3527568.030909</v>
      </c>
      <c r="G46" s="51">
        <f>+G40*0.009555</f>
        <v>3599498.4575549997</v>
      </c>
      <c r="H46" s="51">
        <f>+H40*0.009163</f>
        <v>3769897.6841679998</v>
      </c>
      <c r="I46" s="50">
        <f>+I40*0.00894</f>
        <v>3907170.1416000002</v>
      </c>
      <c r="J46" s="67"/>
      <c r="K46" s="67"/>
    </row>
    <row r="47" spans="1:14" ht="10.5" customHeight="1" x14ac:dyDescent="0.2">
      <c r="A47" s="95"/>
      <c r="B47" s="96"/>
      <c r="C47" s="96"/>
      <c r="D47" s="96"/>
      <c r="E47" s="96"/>
      <c r="F47" s="96"/>
      <c r="G47" s="96"/>
      <c r="H47" s="96"/>
      <c r="I47" s="97"/>
      <c r="J47" s="67"/>
      <c r="K47" s="67"/>
    </row>
    <row r="48" spans="1:14" x14ac:dyDescent="0.2">
      <c r="A48" s="10" t="s">
        <v>15</v>
      </c>
      <c r="B48" s="1">
        <v>2015</v>
      </c>
      <c r="C48" s="1">
        <v>2016</v>
      </c>
      <c r="D48" s="1">
        <v>2018</v>
      </c>
      <c r="E48" s="1">
        <v>2019</v>
      </c>
      <c r="F48" s="1">
        <v>2020</v>
      </c>
      <c r="G48" s="1">
        <v>2021</v>
      </c>
      <c r="H48" s="1">
        <v>2022</v>
      </c>
      <c r="I48" s="1">
        <v>2023</v>
      </c>
      <c r="J48" s="67"/>
      <c r="K48" s="67"/>
    </row>
    <row r="49" spans="1:11" ht="9.75" customHeight="1" x14ac:dyDescent="0.2">
      <c r="A49" s="9"/>
      <c r="B49" s="3"/>
      <c r="C49" s="3"/>
      <c r="D49" s="3"/>
      <c r="E49" s="3"/>
      <c r="F49" s="3"/>
      <c r="G49" s="3"/>
      <c r="H49" s="3"/>
      <c r="I49" s="37"/>
      <c r="J49" s="67"/>
      <c r="K49" s="67"/>
    </row>
    <row r="50" spans="1:11" x14ac:dyDescent="0.2">
      <c r="A50" s="11" t="s">
        <v>16</v>
      </c>
      <c r="B50" s="51">
        <v>789467840</v>
      </c>
      <c r="C50" s="51">
        <v>854151276</v>
      </c>
      <c r="D50" s="51">
        <v>860176687</v>
      </c>
      <c r="E50" s="51">
        <v>863336888</v>
      </c>
      <c r="F50" s="51">
        <v>899627887</v>
      </c>
      <c r="G50" s="51">
        <f>+G21+G38</f>
        <v>954315468</v>
      </c>
      <c r="H50" s="51">
        <f>+H40+H21</f>
        <v>1028988534</v>
      </c>
      <c r="I50" s="50">
        <f>+I40+I21</f>
        <v>1092910411</v>
      </c>
      <c r="J50" s="67"/>
      <c r="K50" s="67"/>
    </row>
    <row r="51" spans="1:11" x14ac:dyDescent="0.2">
      <c r="A51" s="11" t="s">
        <v>17</v>
      </c>
      <c r="B51" s="51">
        <v>8644102.214759998</v>
      </c>
      <c r="C51" s="51">
        <v>9369858.5992200002</v>
      </c>
      <c r="D51" s="51">
        <v>8922612.7742509991</v>
      </c>
      <c r="E51" s="51">
        <v>8948486.8441199996</v>
      </c>
      <c r="F51" s="51">
        <v>9070947.9846209995</v>
      </c>
      <c r="G51" s="51">
        <v>9118484.2967399992</v>
      </c>
      <c r="H51" s="51">
        <f>+H27+H46</f>
        <v>9428621.9370419998</v>
      </c>
      <c r="I51" s="50">
        <f>+I27+I46</f>
        <v>9770619.0743400007</v>
      </c>
      <c r="J51" s="67"/>
      <c r="K51" s="67"/>
    </row>
    <row r="52" spans="1:11" x14ac:dyDescent="0.2">
      <c r="A52" s="11" t="s">
        <v>18</v>
      </c>
      <c r="B52" s="51">
        <v>-607637.28413000144</v>
      </c>
      <c r="C52" s="51">
        <v>725756.38446000218</v>
      </c>
      <c r="D52" s="51">
        <f t="shared" ref="D52:I52" si="0">+D51-C51</f>
        <v>-447245.82496900111</v>
      </c>
      <c r="E52" s="51">
        <f t="shared" si="0"/>
        <v>25874.069869000465</v>
      </c>
      <c r="F52" s="51">
        <f t="shared" si="0"/>
        <v>122461.14050099999</v>
      </c>
      <c r="G52" s="51">
        <f t="shared" si="0"/>
        <v>47536.31211899966</v>
      </c>
      <c r="H52" s="51">
        <f t="shared" si="0"/>
        <v>310137.64030200057</v>
      </c>
      <c r="I52" s="50">
        <f t="shared" si="0"/>
        <v>341997.13729800098</v>
      </c>
      <c r="J52" s="67"/>
      <c r="K52" s="67"/>
    </row>
    <row r="53" spans="1:11" x14ac:dyDescent="0.2">
      <c r="A53" s="11" t="s">
        <v>19</v>
      </c>
      <c r="B53" s="79">
        <v>-6.567816616571448E-2</v>
      </c>
      <c r="C53" s="79">
        <v>8.3959718016841225E-2</v>
      </c>
      <c r="D53" s="79">
        <f t="shared" ref="D53:I53" si="1">+D52/C51</f>
        <v>-4.7732398545078616E-2</v>
      </c>
      <c r="E53" s="79">
        <f t="shared" si="1"/>
        <v>2.8998310835216582E-3</v>
      </c>
      <c r="F53" s="79">
        <f t="shared" si="1"/>
        <v>1.368512270669186E-2</v>
      </c>
      <c r="G53" s="79">
        <f t="shared" si="1"/>
        <v>5.2405010148435785E-3</v>
      </c>
      <c r="H53" s="79">
        <f t="shared" si="1"/>
        <v>3.4011972846504722E-2</v>
      </c>
      <c r="I53" s="38">
        <f t="shared" si="1"/>
        <v>3.6272229343972853E-2</v>
      </c>
      <c r="J53" s="67"/>
      <c r="K53" s="67"/>
    </row>
    <row r="54" spans="1:11" ht="2.25" customHeight="1" x14ac:dyDescent="0.2">
      <c r="A54" s="20"/>
      <c r="B54" s="33"/>
      <c r="C54" s="33"/>
      <c r="D54" s="33"/>
      <c r="E54" s="33"/>
      <c r="F54" s="33"/>
      <c r="G54" s="33"/>
      <c r="H54" s="33"/>
      <c r="I54" s="33"/>
      <c r="J54" s="8"/>
      <c r="K54" s="67"/>
    </row>
    <row r="55" spans="1:11" ht="25.15" customHeight="1" x14ac:dyDescent="0.2">
      <c r="A55" s="98" t="s">
        <v>46</v>
      </c>
      <c r="B55" s="99"/>
      <c r="C55" s="99"/>
      <c r="D55" s="99"/>
      <c r="E55" s="99"/>
      <c r="F55" s="99"/>
      <c r="G55" s="99"/>
      <c r="H55" s="99"/>
      <c r="I55" s="99"/>
      <c r="J55" s="67"/>
      <c r="K55" s="67"/>
    </row>
    <row r="56" spans="1:11" x14ac:dyDescent="0.2">
      <c r="A56" s="20"/>
      <c r="B56" s="33"/>
      <c r="C56" s="33"/>
      <c r="D56" s="33"/>
      <c r="E56" s="33" t="s">
        <v>23</v>
      </c>
      <c r="F56" s="33"/>
      <c r="G56" s="80"/>
      <c r="H56" s="80"/>
      <c r="I56" s="89">
        <v>1.25</v>
      </c>
      <c r="J56" s="67"/>
      <c r="K56" s="67"/>
    </row>
    <row r="57" spans="1:11" x14ac:dyDescent="0.2">
      <c r="A57" s="20"/>
      <c r="B57" s="33"/>
      <c r="C57" s="33"/>
      <c r="D57" s="33"/>
      <c r="E57" s="33" t="s">
        <v>35</v>
      </c>
      <c r="F57" s="28"/>
      <c r="G57" s="80"/>
      <c r="H57" s="80"/>
      <c r="I57" s="89">
        <v>0.86</v>
      </c>
      <c r="J57" s="81">
        <v>0.86</v>
      </c>
      <c r="K57" s="67"/>
    </row>
    <row r="58" spans="1:11" x14ac:dyDescent="0.2">
      <c r="A58" s="20"/>
      <c r="D58" s="33"/>
      <c r="E58" s="33" t="s">
        <v>22</v>
      </c>
      <c r="F58" s="33"/>
      <c r="G58" s="80"/>
      <c r="H58" s="80"/>
      <c r="I58" s="89">
        <v>1.25</v>
      </c>
      <c r="J58" s="67"/>
      <c r="K58" s="67"/>
    </row>
    <row r="59" spans="1:11" x14ac:dyDescent="0.2">
      <c r="A59" s="20"/>
      <c r="D59" s="33"/>
      <c r="E59" s="33" t="s">
        <v>26</v>
      </c>
      <c r="F59" s="32"/>
      <c r="G59" s="80"/>
      <c r="H59" s="80"/>
      <c r="I59" s="80">
        <v>2</v>
      </c>
      <c r="J59" s="67"/>
      <c r="K59" s="67"/>
    </row>
    <row r="60" spans="1:11" x14ac:dyDescent="0.2">
      <c r="A60" s="20" t="s">
        <v>40</v>
      </c>
      <c r="D60" s="33"/>
      <c r="E60" s="33"/>
      <c r="F60" s="32"/>
      <c r="G60" s="80"/>
      <c r="H60" s="80"/>
      <c r="I60" s="80"/>
      <c r="J60" s="67"/>
      <c r="K60" s="67"/>
    </row>
    <row r="61" spans="1:11" x14ac:dyDescent="0.2">
      <c r="A61" s="20"/>
      <c r="D61" s="33"/>
      <c r="E61" s="33" t="s">
        <v>34</v>
      </c>
      <c r="F61" s="32"/>
      <c r="G61" s="80"/>
      <c r="H61" s="80"/>
      <c r="I61" s="80">
        <v>1</v>
      </c>
      <c r="J61" s="67"/>
      <c r="K61" s="67"/>
    </row>
    <row r="62" spans="1:11" ht="12.75" customHeight="1" thickBot="1" x14ac:dyDescent="0.25">
      <c r="A62" s="100"/>
      <c r="B62" s="101"/>
      <c r="C62" s="101"/>
      <c r="D62" s="82"/>
      <c r="E62" s="82" t="s">
        <v>24</v>
      </c>
      <c r="F62" s="27"/>
      <c r="G62" s="83"/>
      <c r="H62" s="83"/>
      <c r="I62" s="83">
        <v>0.25</v>
      </c>
      <c r="J62" s="67"/>
      <c r="K62" s="67"/>
    </row>
    <row r="63" spans="1:11" ht="13.5" hidden="1" thickBot="1" x14ac:dyDescent="0.25">
      <c r="A63" s="84"/>
      <c r="B63" s="85"/>
      <c r="C63" s="85"/>
      <c r="D63" s="85"/>
      <c r="E63" s="85"/>
      <c r="F63" s="85"/>
      <c r="G63" s="86"/>
      <c r="H63" s="86"/>
      <c r="I63" s="86"/>
      <c r="J63" s="87"/>
      <c r="K63" s="85"/>
    </row>
    <row r="72" spans="2:9" hidden="1" x14ac:dyDescent="0.2"/>
    <row r="73" spans="2:9" hidden="1" x14ac:dyDescent="0.2">
      <c r="B73" s="88" t="e">
        <v>#REF!</v>
      </c>
      <c r="C73" s="88" t="e">
        <v>#REF!</v>
      </c>
      <c r="D73" s="88" t="e">
        <v>#REF!</v>
      </c>
      <c r="E73" s="88" t="e">
        <v>#REF!</v>
      </c>
      <c r="F73" s="88">
        <v>1015771396</v>
      </c>
      <c r="G73" s="88">
        <v>1015771396</v>
      </c>
      <c r="H73" s="88">
        <v>1075718806</v>
      </c>
      <c r="I73" s="88">
        <v>1075718806</v>
      </c>
    </row>
    <row r="74" spans="2:9" hidden="1" x14ac:dyDescent="0.2">
      <c r="B74" s="88" t="e">
        <v>#REF!</v>
      </c>
      <c r="C74" s="88" t="e">
        <v>#REF!</v>
      </c>
      <c r="D74" s="88" t="e">
        <v>#REF!</v>
      </c>
      <c r="E74" s="88" t="e">
        <v>#REF!</v>
      </c>
      <c r="F74" s="88">
        <v>226303556</v>
      </c>
      <c r="G74" s="88">
        <v>226303556</v>
      </c>
      <c r="H74" s="88">
        <v>221567530</v>
      </c>
      <c r="I74" s="88">
        <v>221567530</v>
      </c>
    </row>
    <row r="75" spans="2:9" hidden="1" x14ac:dyDescent="0.2">
      <c r="B75" s="88" t="e">
        <v>#REF!</v>
      </c>
      <c r="C75" s="88" t="e">
        <v>#REF!</v>
      </c>
      <c r="D75" s="88" t="e">
        <v>#REF!</v>
      </c>
      <c r="E75" s="88" t="e">
        <v>#REF!</v>
      </c>
      <c r="F75" s="88">
        <v>789467840</v>
      </c>
      <c r="G75" s="88">
        <v>789467840</v>
      </c>
      <c r="H75" s="88">
        <v>854151276</v>
      </c>
      <c r="I75" s="88">
        <v>854151276</v>
      </c>
    </row>
    <row r="76" spans="2:9" hidden="1" x14ac:dyDescent="0.2">
      <c r="B76" s="88" t="e">
        <v>#REF!</v>
      </c>
      <c r="C76" s="88" t="e">
        <v>#REF!</v>
      </c>
      <c r="D76" s="88" t="e">
        <v>#REF!</v>
      </c>
      <c r="E76" s="88" t="e">
        <v>#REF!</v>
      </c>
      <c r="F76" s="88">
        <v>0</v>
      </c>
      <c r="G76" s="88">
        <v>0</v>
      </c>
      <c r="H76" s="88">
        <v>0</v>
      </c>
      <c r="I76" s="88">
        <v>0</v>
      </c>
    </row>
    <row r="77" spans="2:9" hidden="1" x14ac:dyDescent="0.2">
      <c r="B77" s="88"/>
      <c r="C77" s="88"/>
      <c r="D77" s="88"/>
      <c r="E77" s="88"/>
      <c r="F77" s="88"/>
      <c r="G77" s="88"/>
      <c r="H77" s="88"/>
      <c r="I77" s="88"/>
    </row>
    <row r="78" spans="2:9" hidden="1" x14ac:dyDescent="0.2">
      <c r="B78" s="88" t="e">
        <v>#REF!</v>
      </c>
      <c r="C78" s="88" t="e">
        <v>#REF!</v>
      </c>
      <c r="D78" s="88" t="e">
        <v>#REF!</v>
      </c>
      <c r="E78" s="88" t="e">
        <v>#REF!</v>
      </c>
      <c r="F78" s="88">
        <v>0</v>
      </c>
      <c r="G78" s="88">
        <v>0</v>
      </c>
      <c r="H78" s="88">
        <v>0</v>
      </c>
      <c r="I78" s="88">
        <v>0</v>
      </c>
    </row>
    <row r="79" spans="2:9" hidden="1" x14ac:dyDescent="0.2">
      <c r="B79" s="88">
        <v>25356987</v>
      </c>
      <c r="C79" s="88">
        <v>26872212</v>
      </c>
      <c r="D79" s="88">
        <v>44087349</v>
      </c>
      <c r="E79" s="88">
        <v>50376757</v>
      </c>
      <c r="F79" s="88">
        <v>53062568</v>
      </c>
      <c r="G79" s="88">
        <v>53062568</v>
      </c>
      <c r="H79" s="88">
        <v>53062568</v>
      </c>
      <c r="I79" s="88">
        <v>53062568</v>
      </c>
    </row>
    <row r="80" spans="2:9" hidden="1" x14ac:dyDescent="0.2"/>
    <row r="81" spans="2:9" hidden="1" x14ac:dyDescent="0.2">
      <c r="B81" s="88" t="e">
        <v>#REF!</v>
      </c>
      <c r="C81" s="88" t="e">
        <v>#REF!</v>
      </c>
      <c r="D81" s="88" t="e">
        <v>#REF!</v>
      </c>
      <c r="E81" s="88" t="e">
        <v>#REF!</v>
      </c>
      <c r="F81" s="88">
        <v>-53062568</v>
      </c>
      <c r="G81" s="88">
        <v>-53062568</v>
      </c>
      <c r="H81" s="88">
        <v>-53062568</v>
      </c>
      <c r="I81" s="88">
        <v>-53062568</v>
      </c>
    </row>
    <row r="82" spans="2:9" hidden="1" x14ac:dyDescent="0.2"/>
  </sheetData>
  <mergeCells count="10">
    <mergeCell ref="A28:I28"/>
    <mergeCell ref="A47:I47"/>
    <mergeCell ref="A55:I55"/>
    <mergeCell ref="A62:C62"/>
    <mergeCell ref="A1:J1"/>
    <mergeCell ref="A3:I3"/>
    <mergeCell ref="A4:J4"/>
    <mergeCell ref="A5:J5"/>
    <mergeCell ref="A6:I6"/>
    <mergeCell ref="A8:I8"/>
  </mergeCells>
  <conditionalFormatting sqref="B50:F53">
    <cfRule type="cellIs" dxfId="56" priority="1" stopIfTrue="1" operator="notEqual">
      <formula>0</formula>
    </cfRule>
  </conditionalFormatting>
  <conditionalFormatting sqref="B17:I17 B19:I21">
    <cfRule type="cellIs" dxfId="55" priority="8" stopIfTrue="1" operator="notEqual">
      <formula>0</formula>
    </cfRule>
  </conditionalFormatting>
  <conditionalFormatting sqref="B25:I25 B27:I27">
    <cfRule type="cellIs" dxfId="54" priority="7" stopIfTrue="1" operator="notEqual">
      <formula>0</formula>
    </cfRule>
  </conditionalFormatting>
  <conditionalFormatting sqref="B36:I36 B38:I40">
    <cfRule type="cellIs" dxfId="53" priority="6" stopIfTrue="1" operator="notEqual">
      <formula>0</formula>
    </cfRule>
  </conditionalFormatting>
  <conditionalFormatting sqref="B44:I44">
    <cfRule type="cellIs" dxfId="52" priority="4" stopIfTrue="1" operator="notEqual">
      <formula>0</formula>
    </cfRule>
  </conditionalFormatting>
  <conditionalFormatting sqref="B46:I46">
    <cfRule type="cellIs" dxfId="51" priority="5" stopIfTrue="1" operator="notEqual">
      <formula>0</formula>
    </cfRule>
  </conditionalFormatting>
  <conditionalFormatting sqref="C54:F54 C56:F56 C57">
    <cfRule type="cellIs" dxfId="50" priority="13" stopIfTrue="1" operator="notEqual">
      <formula>0</formula>
    </cfRule>
  </conditionalFormatting>
  <conditionalFormatting sqref="C63:F63">
    <cfRule type="cellIs" dxfId="49" priority="12" stopIfTrue="1" operator="notEqual">
      <formula>0</formula>
    </cfRule>
  </conditionalFormatting>
  <conditionalFormatting sqref="D57:F62">
    <cfRule type="cellIs" dxfId="48" priority="10" stopIfTrue="1" operator="notEqual">
      <formula>0</formula>
    </cfRule>
  </conditionalFormatting>
  <conditionalFormatting sqref="G50:I54">
    <cfRule type="cellIs" dxfId="47" priority="2" stopIfTrue="1" operator="notEqual">
      <formula>0</formula>
    </cfRule>
  </conditionalFormatting>
  <conditionalFormatting sqref="G56:I63">
    <cfRule type="cellIs" dxfId="46" priority="9" stopIfTrue="1" operator="notEqual">
      <formula>0</formula>
    </cfRule>
  </conditionalFormatting>
  <conditionalFormatting sqref="J57">
    <cfRule type="cellIs" dxfId="45" priority="11" stopIfTrue="1" operator="notEqual">
      <formula>0</formula>
    </cfRule>
  </conditionalFormatting>
  <printOptions horizontalCentered="1"/>
  <pageMargins left="0.45" right="0.25" top="0.03" bottom="0.08" header="0.3" footer="0.17"/>
  <pageSetup orientation="portrait" r:id="rId1"/>
  <headerFooter alignWithMargins="0">
    <oddFooter xml:space="preserve">&amp;L&amp;"Arial,Bold"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CA5C-2F18-43B9-AB96-2E3A4D29BF55}">
  <dimension ref="A1:N82"/>
  <sheetViews>
    <sheetView zoomScale="190" zoomScaleNormal="190" workbookViewId="0">
      <selection activeCell="I32" sqref="I32"/>
    </sheetView>
  </sheetViews>
  <sheetFormatPr defaultRowHeight="12.75" x14ac:dyDescent="0.2"/>
  <cols>
    <col min="1" max="1" width="19.85546875" style="36" customWidth="1"/>
    <col min="2" max="2" width="12.42578125" style="36" hidden="1" customWidth="1"/>
    <col min="3" max="3" width="13.140625" style="36" hidden="1" customWidth="1"/>
    <col min="4" max="4" width="12.5703125" style="36" customWidth="1"/>
    <col min="5" max="5" width="12.85546875" style="36" customWidth="1"/>
    <col min="6" max="6" width="13.28515625" style="36" customWidth="1"/>
    <col min="7" max="9" width="15" style="36" customWidth="1"/>
    <col min="10" max="10" width="0.28515625" style="36" hidden="1" customWidth="1"/>
    <col min="11" max="11" width="2.140625" style="36" customWidth="1"/>
    <col min="12" max="12" width="0.7109375" style="36" customWidth="1"/>
    <col min="13" max="13" width="14.140625" style="36" hidden="1" customWidth="1"/>
    <col min="14" max="14" width="15.140625" style="36" hidden="1" customWidth="1"/>
    <col min="15" max="16384" width="9.140625" style="36"/>
  </cols>
  <sheetData>
    <row r="1" spans="1:14" ht="18" x14ac:dyDescent="0.25">
      <c r="A1" s="102" t="s">
        <v>12</v>
      </c>
      <c r="B1" s="103"/>
      <c r="C1" s="103"/>
      <c r="D1" s="103"/>
      <c r="E1" s="103"/>
      <c r="F1" s="103"/>
      <c r="G1" s="103"/>
      <c r="H1" s="103"/>
      <c r="I1" s="103"/>
      <c r="J1" s="103"/>
      <c r="K1" s="67"/>
    </row>
    <row r="2" spans="1:14" ht="4.1500000000000004" customHeight="1" x14ac:dyDescent="0.2">
      <c r="A2" s="67"/>
      <c r="K2" s="67"/>
    </row>
    <row r="3" spans="1:14" x14ac:dyDescent="0.2">
      <c r="A3" s="104" t="s">
        <v>29</v>
      </c>
      <c r="B3" s="105"/>
      <c r="C3" s="105"/>
      <c r="D3" s="105"/>
      <c r="E3" s="105"/>
      <c r="F3" s="105"/>
      <c r="G3" s="105"/>
      <c r="H3" s="105"/>
      <c r="I3" s="105"/>
      <c r="J3" s="2"/>
      <c r="K3" s="67"/>
    </row>
    <row r="4" spans="1:14" x14ac:dyDescent="0.2">
      <c r="A4" s="104" t="s">
        <v>45</v>
      </c>
      <c r="B4" s="105"/>
      <c r="C4" s="105"/>
      <c r="D4" s="105"/>
      <c r="E4" s="105"/>
      <c r="F4" s="105"/>
      <c r="G4" s="105"/>
      <c r="H4" s="105"/>
      <c r="I4" s="105"/>
      <c r="J4" s="105"/>
      <c r="K4" s="67"/>
    </row>
    <row r="5" spans="1:14" x14ac:dyDescent="0.2">
      <c r="A5" s="104" t="s">
        <v>28</v>
      </c>
      <c r="B5" s="105"/>
      <c r="C5" s="105"/>
      <c r="D5" s="105"/>
      <c r="E5" s="105"/>
      <c r="F5" s="105"/>
      <c r="G5" s="105"/>
      <c r="H5" s="105"/>
      <c r="I5" s="105"/>
      <c r="J5" s="105"/>
      <c r="K5" s="67"/>
    </row>
    <row r="6" spans="1:14" x14ac:dyDescent="0.2">
      <c r="A6" s="104" t="s">
        <v>27</v>
      </c>
      <c r="B6" s="105"/>
      <c r="C6" s="105"/>
      <c r="D6" s="105"/>
      <c r="E6" s="105"/>
      <c r="F6" s="105"/>
      <c r="G6" s="105"/>
      <c r="H6" s="105"/>
      <c r="I6" s="105"/>
      <c r="J6" s="8"/>
      <c r="K6" s="67"/>
    </row>
    <row r="7" spans="1:14" ht="5.65" customHeight="1" x14ac:dyDescent="0.2">
      <c r="A7" s="8"/>
      <c r="B7" s="2"/>
      <c r="C7" s="2"/>
      <c r="D7" s="2"/>
      <c r="E7" s="2"/>
      <c r="F7" s="2"/>
      <c r="G7" s="2"/>
      <c r="H7" s="2"/>
      <c r="I7" s="2"/>
      <c r="J7" s="8"/>
      <c r="K7" s="67"/>
    </row>
    <row r="8" spans="1:14" ht="18" x14ac:dyDescent="0.25">
      <c r="A8" s="106" t="s">
        <v>42</v>
      </c>
      <c r="B8" s="107"/>
      <c r="C8" s="107"/>
      <c r="D8" s="107"/>
      <c r="E8" s="107"/>
      <c r="F8" s="107"/>
      <c r="G8" s="108"/>
      <c r="H8" s="108"/>
      <c r="I8" s="108"/>
      <c r="J8" s="8"/>
      <c r="K8" s="67"/>
    </row>
    <row r="9" spans="1:14" ht="6" customHeight="1" x14ac:dyDescent="0.2">
      <c r="A9" s="9"/>
      <c r="B9" s="3"/>
      <c r="C9" s="3"/>
      <c r="D9" s="3"/>
      <c r="E9" s="3"/>
      <c r="F9" s="3"/>
      <c r="G9" s="71"/>
      <c r="H9" s="71"/>
      <c r="I9" s="71"/>
      <c r="J9" s="8"/>
      <c r="K9" s="67"/>
    </row>
    <row r="10" spans="1:14" x14ac:dyDescent="0.2">
      <c r="A10" s="10" t="s">
        <v>14</v>
      </c>
      <c r="B10" s="1">
        <v>2015</v>
      </c>
      <c r="C10" s="1">
        <v>2016</v>
      </c>
      <c r="D10" s="1">
        <v>2017</v>
      </c>
      <c r="E10" s="1">
        <v>2018</v>
      </c>
      <c r="F10" s="1">
        <v>2019</v>
      </c>
      <c r="G10" s="1">
        <v>2020</v>
      </c>
      <c r="H10" s="1">
        <v>2021</v>
      </c>
      <c r="I10" s="1">
        <v>2022</v>
      </c>
      <c r="J10" s="67"/>
      <c r="K10" s="67"/>
      <c r="M10" s="36" t="s">
        <v>43</v>
      </c>
      <c r="N10" s="36" t="s">
        <v>44</v>
      </c>
    </row>
    <row r="11" spans="1:14" ht="7.9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67"/>
      <c r="K11" s="67"/>
    </row>
    <row r="12" spans="1:14" x14ac:dyDescent="0.2">
      <c r="A12" s="11" t="s">
        <v>0</v>
      </c>
      <c r="B12" s="52">
        <v>615865782</v>
      </c>
      <c r="C12" s="52">
        <v>683768174</v>
      </c>
      <c r="D12" s="52">
        <v>699627394</v>
      </c>
      <c r="E12" s="52">
        <v>700652895</v>
      </c>
      <c r="F12" s="52">
        <v>697419958</v>
      </c>
      <c r="G12" s="52">
        <v>714477783</v>
      </c>
      <c r="H12" s="52">
        <v>744257045</v>
      </c>
      <c r="I12" s="52">
        <v>793599243</v>
      </c>
      <c r="J12" s="67"/>
      <c r="K12" s="67"/>
      <c r="M12" s="88">
        <v>237044761</v>
      </c>
      <c r="N12" s="88">
        <v>226707975</v>
      </c>
    </row>
    <row r="13" spans="1:14" x14ac:dyDescent="0.2">
      <c r="A13" s="11" t="s">
        <v>1</v>
      </c>
      <c r="B13" s="41">
        <v>26320630</v>
      </c>
      <c r="C13" s="41">
        <v>21008360</v>
      </c>
      <c r="D13" s="41">
        <v>16874210</v>
      </c>
      <c r="E13" s="41">
        <v>13958040</v>
      </c>
      <c r="F13" s="41">
        <v>12050370</v>
      </c>
      <c r="G13" s="41">
        <v>11559580</v>
      </c>
      <c r="H13" s="41">
        <v>9064000</v>
      </c>
      <c r="I13" s="41">
        <v>8393580</v>
      </c>
      <c r="J13" s="67"/>
      <c r="K13" s="67"/>
      <c r="M13" s="88">
        <v>82188102</v>
      </c>
      <c r="N13" s="88">
        <v>1458325</v>
      </c>
    </row>
    <row r="14" spans="1:14" x14ac:dyDescent="0.2">
      <c r="A14" s="11" t="s">
        <v>2</v>
      </c>
      <c r="B14" s="41">
        <v>9768590</v>
      </c>
      <c r="C14" s="41">
        <v>9117020</v>
      </c>
      <c r="D14" s="41">
        <v>9472780</v>
      </c>
      <c r="E14" s="41">
        <v>9426294</v>
      </c>
      <c r="F14" s="41">
        <v>9711663</v>
      </c>
      <c r="G14" s="41">
        <v>10523530</v>
      </c>
      <c r="H14" s="41">
        <v>11003257</v>
      </c>
      <c r="I14" s="41">
        <v>11608272</v>
      </c>
      <c r="J14" s="67"/>
      <c r="K14" s="67"/>
      <c r="M14" s="88">
        <v>3200987</v>
      </c>
      <c r="N14" s="88">
        <v>80349</v>
      </c>
    </row>
    <row r="15" spans="1:14" x14ac:dyDescent="0.2">
      <c r="A15" s="11" t="s">
        <v>3</v>
      </c>
      <c r="B15" s="41">
        <v>8642291</v>
      </c>
      <c r="C15" s="41">
        <v>9545925</v>
      </c>
      <c r="D15" s="41">
        <v>7191738</v>
      </c>
      <c r="E15" s="41">
        <v>7275876</v>
      </c>
      <c r="F15" s="41">
        <v>10503542</v>
      </c>
      <c r="G15" s="41">
        <v>9948299</v>
      </c>
      <c r="H15" s="41">
        <v>10918659</v>
      </c>
      <c r="I15" s="41">
        <v>9537054</v>
      </c>
      <c r="J15" s="67"/>
      <c r="K15" s="67"/>
      <c r="M15" s="88">
        <v>182726213</v>
      </c>
      <c r="N15" s="88">
        <v>900950</v>
      </c>
    </row>
    <row r="16" spans="1:14" x14ac:dyDescent="0.2">
      <c r="A16" s="11" t="s">
        <v>11</v>
      </c>
      <c r="B16" s="41">
        <v>0</v>
      </c>
      <c r="C16" s="41">
        <v>0</v>
      </c>
      <c r="D16" s="41">
        <v>0</v>
      </c>
      <c r="E16" s="41">
        <v>0</v>
      </c>
      <c r="F16" s="41">
        <v>17255</v>
      </c>
      <c r="G16" s="41">
        <v>71542</v>
      </c>
      <c r="H16" s="41">
        <v>41569</v>
      </c>
      <c r="I16" s="41">
        <v>37451</v>
      </c>
      <c r="J16" s="67"/>
      <c r="K16" s="67"/>
      <c r="M16" s="88">
        <v>93480756</v>
      </c>
      <c r="N16" s="88">
        <v>147323239</v>
      </c>
    </row>
    <row r="17" spans="1:14" x14ac:dyDescent="0.2">
      <c r="A17" s="11" t="s">
        <v>4</v>
      </c>
      <c r="B17" s="72">
        <v>660597293</v>
      </c>
      <c r="C17" s="72">
        <v>723439479</v>
      </c>
      <c r="D17" s="72">
        <v>733166122</v>
      </c>
      <c r="E17" s="72">
        <v>731313105</v>
      </c>
      <c r="F17" s="72">
        <v>729702788</v>
      </c>
      <c r="G17" s="72">
        <v>746580734</v>
      </c>
      <c r="H17" s="72">
        <v>775284530</v>
      </c>
      <c r="I17" s="72">
        <f>+I12+I13+I14+I15+I16</f>
        <v>823175600</v>
      </c>
      <c r="J17" s="67"/>
      <c r="K17" s="67"/>
      <c r="M17" s="88">
        <v>101710638</v>
      </c>
      <c r="N17" s="88">
        <v>42440244</v>
      </c>
    </row>
    <row r="18" spans="1:14" x14ac:dyDescent="0.2">
      <c r="A18" s="14" t="s">
        <v>5</v>
      </c>
      <c r="B18" s="41">
        <v>198789651</v>
      </c>
      <c r="C18" s="41">
        <v>193588512</v>
      </c>
      <c r="D18" s="41">
        <v>201305643</v>
      </c>
      <c r="E18" s="41">
        <v>200962129</v>
      </c>
      <c r="F18" s="41">
        <v>199553094</v>
      </c>
      <c r="G18" s="41">
        <v>196805870</v>
      </c>
      <c r="H18" s="41">
        <v>197682663</v>
      </c>
      <c r="I18" s="41">
        <v>205613202</v>
      </c>
      <c r="J18" s="67"/>
      <c r="K18" s="67"/>
      <c r="M18" s="88">
        <v>46109756</v>
      </c>
      <c r="N18" s="88">
        <v>15765966</v>
      </c>
    </row>
    <row r="19" spans="1:14" x14ac:dyDescent="0.2">
      <c r="A19" s="11" t="s">
        <v>6</v>
      </c>
      <c r="B19" s="72">
        <v>461807642</v>
      </c>
      <c r="C19" s="72">
        <v>529850967</v>
      </c>
      <c r="D19" s="72">
        <v>531860479</v>
      </c>
      <c r="E19" s="72">
        <v>530350976</v>
      </c>
      <c r="F19" s="72">
        <v>530149694</v>
      </c>
      <c r="G19" s="72">
        <v>549774864</v>
      </c>
      <c r="H19" s="72">
        <v>577601867</v>
      </c>
      <c r="I19" s="43">
        <f>+I17-I18</f>
        <v>617562398</v>
      </c>
      <c r="J19" s="67"/>
      <c r="K19" s="67"/>
      <c r="M19" s="88">
        <v>47138030</v>
      </c>
      <c r="N19" s="88">
        <v>440665</v>
      </c>
    </row>
    <row r="20" spans="1:14" ht="24" customHeight="1" x14ac:dyDescent="0.2">
      <c r="A20" s="18" t="s">
        <v>37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7"/>
      <c r="K20" s="67"/>
    </row>
    <row r="21" spans="1:14" x14ac:dyDescent="0.2">
      <c r="A21" s="18" t="s">
        <v>21</v>
      </c>
      <c r="B21" s="73">
        <v>461807642</v>
      </c>
      <c r="C21" s="73">
        <v>529850967</v>
      </c>
      <c r="D21" s="73">
        <v>531860479</v>
      </c>
      <c r="E21" s="73">
        <v>530350976</v>
      </c>
      <c r="F21" s="73">
        <v>530149694</v>
      </c>
      <c r="G21" s="73">
        <v>549774864</v>
      </c>
      <c r="H21" s="73">
        <v>577601867</v>
      </c>
      <c r="I21" s="48">
        <f>+I19+I20</f>
        <v>617562398</v>
      </c>
      <c r="J21" s="67"/>
      <c r="K21" s="67"/>
      <c r="M21" s="88">
        <f>SUM(M12:M20)</f>
        <v>793599243</v>
      </c>
      <c r="N21" s="88">
        <f>SUM(N12:N20)</f>
        <v>435117713</v>
      </c>
    </row>
    <row r="22" spans="1:14" ht="10.5" customHeight="1" x14ac:dyDescent="0.2">
      <c r="A22" s="11"/>
      <c r="B22" s="4"/>
      <c r="C22" s="4"/>
      <c r="D22" s="4"/>
      <c r="E22" s="4"/>
      <c r="F22" s="4"/>
      <c r="G22" s="4"/>
      <c r="H22" s="4"/>
      <c r="I22" s="4"/>
      <c r="J22" s="67"/>
      <c r="K22" s="67"/>
    </row>
    <row r="23" spans="1:14" x14ac:dyDescent="0.2">
      <c r="A23" s="11" t="s">
        <v>7</v>
      </c>
      <c r="B23" s="12">
        <v>13.75</v>
      </c>
      <c r="C23" s="12">
        <v>13.67</v>
      </c>
      <c r="D23" s="12">
        <v>13.44</v>
      </c>
      <c r="E23" s="12">
        <v>12.683</v>
      </c>
      <c r="F23" s="12">
        <v>12.914999999999999</v>
      </c>
      <c r="G23" s="12">
        <v>12.973000000000001</v>
      </c>
      <c r="H23" s="12">
        <v>12.345000000000001</v>
      </c>
      <c r="I23" s="12">
        <v>12.053000000000001</v>
      </c>
      <c r="J23" s="67"/>
      <c r="K23" s="74"/>
      <c r="M23" s="90"/>
      <c r="N23" s="90"/>
    </row>
    <row r="24" spans="1:14" x14ac:dyDescent="0.2">
      <c r="A24" s="11" t="s">
        <v>8</v>
      </c>
      <c r="B24" s="12">
        <v>2.56</v>
      </c>
      <c r="C24" s="12">
        <v>2.48</v>
      </c>
      <c r="D24" s="12">
        <v>2.25</v>
      </c>
      <c r="E24" s="12">
        <v>2.31</v>
      </c>
      <c r="F24" s="12">
        <v>2.5499999999999998</v>
      </c>
      <c r="G24" s="12">
        <v>2.89</v>
      </c>
      <c r="H24" s="12">
        <v>2.79</v>
      </c>
      <c r="I24" s="12">
        <v>2.89</v>
      </c>
      <c r="J24" s="67"/>
      <c r="K24" s="67"/>
    </row>
    <row r="25" spans="1:14" x14ac:dyDescent="0.2">
      <c r="A25" s="11" t="s">
        <v>9</v>
      </c>
      <c r="B25" s="40">
        <v>11.19</v>
      </c>
      <c r="C25" s="40">
        <v>11.19</v>
      </c>
      <c r="D25" s="40">
        <v>11.19</v>
      </c>
      <c r="E25" s="40">
        <v>10.372999999999999</v>
      </c>
      <c r="F25" s="40">
        <v>10.364999999999998</v>
      </c>
      <c r="G25" s="40">
        <v>10.083</v>
      </c>
      <c r="H25" s="40">
        <f>+H23-H24</f>
        <v>9.5549999999999997</v>
      </c>
      <c r="I25" s="40">
        <f>+I23-I24</f>
        <v>9.1630000000000003</v>
      </c>
      <c r="J25" s="74"/>
      <c r="K25" s="74"/>
      <c r="M25" s="90">
        <f>+I18</f>
        <v>205613202</v>
      </c>
      <c r="N25" s="90">
        <f>+I37</f>
        <v>29601310</v>
      </c>
    </row>
    <row r="26" spans="1:14" ht="6" customHeight="1" x14ac:dyDescent="0.2">
      <c r="A26" s="11"/>
      <c r="B26" s="4"/>
      <c r="C26" s="4"/>
      <c r="D26" s="4"/>
      <c r="E26" s="4"/>
      <c r="F26" s="4"/>
      <c r="G26" s="4"/>
      <c r="H26" s="4"/>
      <c r="I26" s="4"/>
      <c r="J26" s="67"/>
      <c r="K26" s="67"/>
    </row>
    <row r="27" spans="1:14" x14ac:dyDescent="0.2">
      <c r="A27" s="11" t="s">
        <v>10</v>
      </c>
      <c r="B27" s="51">
        <v>5167627.5139799993</v>
      </c>
      <c r="C27" s="51">
        <v>5929032.3207299998</v>
      </c>
      <c r="D27" s="51">
        <v>5951518.7600099994</v>
      </c>
      <c r="E27" s="51">
        <v>5501330.6740479991</v>
      </c>
      <c r="F27" s="51">
        <v>5495001.5783099998</v>
      </c>
      <c r="G27" s="51">
        <v>5543379.9537119996</v>
      </c>
      <c r="H27" s="51">
        <f>+H19*0.009555</f>
        <v>5518985.8391849995</v>
      </c>
      <c r="I27" s="51">
        <f>+I21*0.009163</f>
        <v>5658724.252874</v>
      </c>
      <c r="J27" s="67"/>
      <c r="K27" s="67"/>
      <c r="N27" s="90">
        <f>+M25+N25</f>
        <v>235214512</v>
      </c>
    </row>
    <row r="28" spans="1:14" ht="7.9" customHeight="1" x14ac:dyDescent="0.2">
      <c r="A28" s="93"/>
      <c r="B28" s="94"/>
      <c r="C28" s="94"/>
      <c r="D28" s="94"/>
      <c r="E28" s="94"/>
      <c r="F28" s="94"/>
      <c r="G28" s="94"/>
      <c r="H28" s="94"/>
      <c r="I28" s="94"/>
      <c r="J28" s="2"/>
      <c r="K28" s="67"/>
    </row>
    <row r="29" spans="1:14" x14ac:dyDescent="0.2">
      <c r="A29" s="10" t="s">
        <v>13</v>
      </c>
      <c r="B29" s="1">
        <v>2015</v>
      </c>
      <c r="C29" s="1">
        <v>2016</v>
      </c>
      <c r="D29" s="53">
        <v>2017</v>
      </c>
      <c r="E29" s="1">
        <v>2018</v>
      </c>
      <c r="F29" s="1">
        <v>2019</v>
      </c>
      <c r="G29" s="1">
        <v>2020</v>
      </c>
      <c r="H29" s="1">
        <v>2021</v>
      </c>
      <c r="I29" s="1">
        <v>2022</v>
      </c>
      <c r="J29" s="67"/>
      <c r="K29" s="67"/>
      <c r="M29" s="36">
        <f>9.455-9.163</f>
        <v>0.29199999999999982</v>
      </c>
    </row>
    <row r="30" spans="1:14" ht="7.5" customHeight="1" x14ac:dyDescent="0.2">
      <c r="A30" s="9"/>
      <c r="B30" s="3"/>
      <c r="C30" s="3"/>
      <c r="D30" s="75"/>
      <c r="E30" s="3"/>
      <c r="F30" s="3"/>
      <c r="G30" s="3"/>
      <c r="H30" s="3"/>
      <c r="I30" s="3"/>
      <c r="J30" s="67"/>
      <c r="K30" s="67"/>
      <c r="M30" s="92">
        <f>+I23</f>
        <v>12.053000000000001</v>
      </c>
    </row>
    <row r="31" spans="1:14" x14ac:dyDescent="0.2">
      <c r="A31" s="11" t="s">
        <v>0</v>
      </c>
      <c r="B31" s="52">
        <v>334686993</v>
      </c>
      <c r="C31" s="52">
        <v>336579517</v>
      </c>
      <c r="D31" s="63">
        <v>330695652</v>
      </c>
      <c r="E31" s="52">
        <v>342135706</v>
      </c>
      <c r="F31" s="52">
        <v>351710208</v>
      </c>
      <c r="G31" s="52">
        <v>367967974</v>
      </c>
      <c r="H31" s="52">
        <v>395227573</v>
      </c>
      <c r="I31" s="52">
        <v>435117713</v>
      </c>
      <c r="J31" s="67"/>
      <c r="K31" s="67"/>
      <c r="M31" s="92">
        <f>+M30-M29</f>
        <v>11.761000000000001</v>
      </c>
    </row>
    <row r="32" spans="1:14" x14ac:dyDescent="0.2">
      <c r="A32" s="11" t="s">
        <v>1</v>
      </c>
      <c r="B32" s="41">
        <v>19701900</v>
      </c>
      <c r="C32" s="41">
        <v>14974280</v>
      </c>
      <c r="D32" s="58">
        <v>11469470</v>
      </c>
      <c r="E32" s="41">
        <v>9145340</v>
      </c>
      <c r="F32" s="41">
        <v>7093090</v>
      </c>
      <c r="G32" s="41">
        <v>6667580</v>
      </c>
      <c r="H32" s="41">
        <v>5134140</v>
      </c>
      <c r="I32" s="41">
        <v>4698150</v>
      </c>
      <c r="J32" s="67"/>
      <c r="K32" s="67"/>
    </row>
    <row r="33" spans="1:14" x14ac:dyDescent="0.2">
      <c r="A33" s="11" t="s">
        <v>2</v>
      </c>
      <c r="B33" s="41">
        <v>785210</v>
      </c>
      <c r="C33" s="41">
        <v>725530</v>
      </c>
      <c r="D33" s="58">
        <v>783700</v>
      </c>
      <c r="E33" s="41">
        <v>759518</v>
      </c>
      <c r="F33" s="41">
        <v>753903</v>
      </c>
      <c r="G33" s="41">
        <v>727666</v>
      </c>
      <c r="H33" s="41">
        <v>822339</v>
      </c>
      <c r="I33" s="41">
        <v>1208583</v>
      </c>
      <c r="J33" s="67"/>
      <c r="K33" s="67"/>
      <c r="M33" s="36">
        <v>2021</v>
      </c>
      <c r="N33" s="36">
        <v>2022</v>
      </c>
    </row>
    <row r="34" spans="1:14" x14ac:dyDescent="0.2">
      <c r="A34" s="11" t="s">
        <v>3</v>
      </c>
      <c r="B34" s="41">
        <v>0</v>
      </c>
      <c r="C34" s="41">
        <v>0</v>
      </c>
      <c r="D34" s="58">
        <v>0</v>
      </c>
      <c r="E34" s="41">
        <v>33770</v>
      </c>
      <c r="F34" s="41">
        <v>36265</v>
      </c>
      <c r="G34" s="41">
        <v>77000</v>
      </c>
      <c r="H34" s="41">
        <v>0</v>
      </c>
      <c r="I34" s="41">
        <v>0</v>
      </c>
      <c r="J34" s="67"/>
      <c r="K34" s="67"/>
    </row>
    <row r="35" spans="1:14" x14ac:dyDescent="0.2">
      <c r="A35" s="11" t="s">
        <v>11</v>
      </c>
      <c r="B35" s="41">
        <v>0</v>
      </c>
      <c r="C35" s="41">
        <v>0</v>
      </c>
      <c r="D35" s="58">
        <v>0</v>
      </c>
      <c r="E35" s="41">
        <v>0</v>
      </c>
      <c r="F35" s="41">
        <v>0</v>
      </c>
      <c r="G35" s="41">
        <v>6382</v>
      </c>
      <c r="H35" s="41">
        <v>0</v>
      </c>
      <c r="I35" s="41">
        <v>3000</v>
      </c>
      <c r="J35" s="67"/>
      <c r="K35" s="67"/>
      <c r="M35" s="91">
        <f>+H19</f>
        <v>577601867</v>
      </c>
      <c r="N35" s="90">
        <f>+I21</f>
        <v>617562398</v>
      </c>
    </row>
    <row r="36" spans="1:14" x14ac:dyDescent="0.2">
      <c r="A36" s="11" t="s">
        <v>4</v>
      </c>
      <c r="B36" s="72">
        <v>355174103</v>
      </c>
      <c r="C36" s="72">
        <v>352279327</v>
      </c>
      <c r="D36" s="76">
        <v>342948822</v>
      </c>
      <c r="E36" s="72">
        <v>352074334</v>
      </c>
      <c r="F36" s="72">
        <v>359593466</v>
      </c>
      <c r="G36" s="72">
        <v>375446602</v>
      </c>
      <c r="H36" s="72">
        <v>401184052</v>
      </c>
      <c r="I36" s="72">
        <f>+I31+I32+I33+I34+I35</f>
        <v>441027446</v>
      </c>
      <c r="J36" s="67"/>
      <c r="K36" s="67"/>
      <c r="M36" s="90">
        <f>+H38</f>
        <v>376713601</v>
      </c>
      <c r="N36" s="90">
        <f>+I38</f>
        <v>411426136</v>
      </c>
    </row>
    <row r="37" spans="1:14" x14ac:dyDescent="0.2">
      <c r="A37" s="15" t="s">
        <v>5</v>
      </c>
      <c r="B37" s="41">
        <v>27513905</v>
      </c>
      <c r="C37" s="41">
        <v>27979018</v>
      </c>
      <c r="D37" s="58">
        <v>25155636</v>
      </c>
      <c r="E37" s="41">
        <v>22248623</v>
      </c>
      <c r="F37" s="41">
        <v>26406272</v>
      </c>
      <c r="G37" s="41">
        <v>25593579</v>
      </c>
      <c r="H37" s="41">
        <v>24470451</v>
      </c>
      <c r="I37" s="41">
        <v>29601310</v>
      </c>
      <c r="J37" s="67"/>
      <c r="K37" s="67"/>
    </row>
    <row r="38" spans="1:14" x14ac:dyDescent="0.2">
      <c r="A38" s="11" t="s">
        <v>6</v>
      </c>
      <c r="B38" s="72">
        <v>327660198</v>
      </c>
      <c r="C38" s="72">
        <v>324300309</v>
      </c>
      <c r="D38" s="76">
        <v>317793186</v>
      </c>
      <c r="E38" s="72">
        <v>329825711</v>
      </c>
      <c r="F38" s="72">
        <v>333187194</v>
      </c>
      <c r="G38" s="72">
        <v>349853023</v>
      </c>
      <c r="H38" s="72">
        <v>376713601</v>
      </c>
      <c r="I38" s="72">
        <f>+I36-I37</f>
        <v>411426136</v>
      </c>
      <c r="J38" s="67"/>
      <c r="K38" s="67"/>
      <c r="M38" s="91">
        <f>SUM(M35:M37)</f>
        <v>954315468</v>
      </c>
      <c r="N38" s="91">
        <f>SUM(N35:N37)</f>
        <v>1028988534</v>
      </c>
    </row>
    <row r="39" spans="1:14" ht="24.75" customHeight="1" x14ac:dyDescent="0.2">
      <c r="A39" s="18" t="s">
        <v>37</v>
      </c>
      <c r="B39" s="68">
        <v>0</v>
      </c>
      <c r="C39" s="68">
        <v>0</v>
      </c>
      <c r="D39" s="69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7"/>
      <c r="K39" s="67"/>
    </row>
    <row r="40" spans="1:14" x14ac:dyDescent="0.2">
      <c r="A40" s="18" t="s">
        <v>21</v>
      </c>
      <c r="B40" s="73">
        <v>327660198</v>
      </c>
      <c r="C40" s="73">
        <v>324300309</v>
      </c>
      <c r="D40" s="73">
        <v>317793186</v>
      </c>
      <c r="E40" s="73">
        <v>329825711</v>
      </c>
      <c r="F40" s="73">
        <v>333187194</v>
      </c>
      <c r="G40" s="73">
        <v>349853023</v>
      </c>
      <c r="H40" s="73">
        <v>376713601</v>
      </c>
      <c r="I40" s="73">
        <f>+I38+I39</f>
        <v>411426136</v>
      </c>
      <c r="J40" s="67"/>
      <c r="K40" s="67"/>
    </row>
    <row r="41" spans="1:14" ht="10.5" customHeight="1" x14ac:dyDescent="0.2">
      <c r="A41" s="11"/>
      <c r="B41" s="4"/>
      <c r="C41" s="4"/>
      <c r="D41" s="4"/>
      <c r="E41" s="77"/>
      <c r="F41" s="4"/>
      <c r="G41" s="4"/>
      <c r="H41" s="4"/>
      <c r="I41" s="4"/>
      <c r="J41" s="67"/>
      <c r="K41" s="67"/>
    </row>
    <row r="42" spans="1:14" x14ac:dyDescent="0.2">
      <c r="A42" s="11" t="s">
        <v>7</v>
      </c>
      <c r="B42" s="12">
        <v>13.75</v>
      </c>
      <c r="C42" s="12">
        <v>13.67</v>
      </c>
      <c r="D42" s="54">
        <v>13.44</v>
      </c>
      <c r="E42" s="12">
        <v>12.683</v>
      </c>
      <c r="F42" s="12">
        <v>12.914999999999999</v>
      </c>
      <c r="G42" s="12">
        <v>12.973000000000001</v>
      </c>
      <c r="H42" s="12">
        <v>12.345000000000001</v>
      </c>
      <c r="I42" s="12">
        <v>12.053000000000001</v>
      </c>
      <c r="J42" s="67"/>
      <c r="K42" s="74"/>
    </row>
    <row r="43" spans="1:14" x14ac:dyDescent="0.2">
      <c r="A43" s="11" t="s">
        <v>8</v>
      </c>
      <c r="B43" s="12">
        <v>3.14</v>
      </c>
      <c r="C43" s="12">
        <v>3.06</v>
      </c>
      <c r="D43" s="54">
        <v>2.83</v>
      </c>
      <c r="E43" s="12">
        <v>2.31</v>
      </c>
      <c r="F43" s="12">
        <v>2.5499999999999998</v>
      </c>
      <c r="G43" s="12">
        <v>2.89</v>
      </c>
      <c r="H43" s="12">
        <v>2.79</v>
      </c>
      <c r="I43" s="12">
        <v>2.89</v>
      </c>
      <c r="J43" s="67"/>
      <c r="K43" s="67"/>
    </row>
    <row r="44" spans="1:14" x14ac:dyDescent="0.2">
      <c r="A44" s="11" t="s">
        <v>9</v>
      </c>
      <c r="B44" s="40">
        <v>10.61</v>
      </c>
      <c r="C44" s="40">
        <v>10.61</v>
      </c>
      <c r="D44" s="57">
        <v>10.61</v>
      </c>
      <c r="E44" s="40">
        <v>10.372999999999999</v>
      </c>
      <c r="F44" s="40">
        <v>10.364999999999998</v>
      </c>
      <c r="G44" s="40">
        <v>10.083</v>
      </c>
      <c r="H44" s="40">
        <v>9.5549999999999997</v>
      </c>
      <c r="I44" s="40">
        <f>+I42-I43</f>
        <v>9.1630000000000003</v>
      </c>
      <c r="J44" s="74"/>
      <c r="K44" s="74"/>
    </row>
    <row r="45" spans="1:14" ht="10.5" customHeight="1" x14ac:dyDescent="0.2">
      <c r="A45" s="11"/>
      <c r="B45" s="4"/>
      <c r="C45" s="4"/>
      <c r="D45" s="4"/>
      <c r="E45" s="77"/>
      <c r="F45" s="4"/>
      <c r="G45" s="4"/>
      <c r="H45" s="4"/>
      <c r="I45" s="4"/>
      <c r="J45" s="67"/>
      <c r="K45" s="67"/>
    </row>
    <row r="46" spans="1:14" x14ac:dyDescent="0.2">
      <c r="A46" s="11" t="s">
        <v>10</v>
      </c>
      <c r="B46" s="51">
        <v>3476474.7007799996</v>
      </c>
      <c r="C46" s="51">
        <v>3440826.2784899999</v>
      </c>
      <c r="D46" s="78">
        <v>3373892.9343399997</v>
      </c>
      <c r="E46" s="51">
        <v>3421282.1002029995</v>
      </c>
      <c r="F46" s="51">
        <v>3453485.2658099993</v>
      </c>
      <c r="G46" s="51">
        <v>3527568.030909</v>
      </c>
      <c r="H46" s="51">
        <v>3599498.4575549997</v>
      </c>
      <c r="I46" s="51">
        <f>+I40*0.009163</f>
        <v>3769897.6841679998</v>
      </c>
      <c r="J46" s="67"/>
      <c r="K46" s="67"/>
    </row>
    <row r="47" spans="1:14" ht="10.5" customHeight="1" x14ac:dyDescent="0.2">
      <c r="A47" s="95"/>
      <c r="B47" s="96"/>
      <c r="C47" s="96"/>
      <c r="D47" s="96"/>
      <c r="E47" s="96"/>
      <c r="F47" s="96"/>
      <c r="G47" s="96"/>
      <c r="H47" s="96"/>
      <c r="I47" s="97"/>
      <c r="J47" s="67"/>
      <c r="K47" s="67"/>
    </row>
    <row r="48" spans="1:14" x14ac:dyDescent="0.2">
      <c r="A48" s="10" t="s">
        <v>15</v>
      </c>
      <c r="B48" s="1">
        <v>2015</v>
      </c>
      <c r="C48" s="1">
        <v>2016</v>
      </c>
      <c r="D48" s="1">
        <v>2017</v>
      </c>
      <c r="E48" s="1">
        <v>2018</v>
      </c>
      <c r="F48" s="1">
        <v>2019</v>
      </c>
      <c r="G48" s="1">
        <v>2020</v>
      </c>
      <c r="H48" s="1">
        <v>2021</v>
      </c>
      <c r="I48" s="1">
        <v>2022</v>
      </c>
      <c r="J48" s="67"/>
      <c r="K48" s="67"/>
    </row>
    <row r="49" spans="1:11" ht="9.75" customHeight="1" x14ac:dyDescent="0.2">
      <c r="A49" s="9"/>
      <c r="B49" s="3"/>
      <c r="C49" s="3"/>
      <c r="D49" s="3"/>
      <c r="E49" s="3"/>
      <c r="F49" s="3"/>
      <c r="G49" s="3"/>
      <c r="H49" s="3"/>
      <c r="I49" s="3"/>
      <c r="J49" s="67"/>
      <c r="K49" s="67"/>
    </row>
    <row r="50" spans="1:11" x14ac:dyDescent="0.2">
      <c r="A50" s="11" t="s">
        <v>16</v>
      </c>
      <c r="B50" s="51">
        <v>789467840</v>
      </c>
      <c r="C50" s="51">
        <v>854151276</v>
      </c>
      <c r="D50" s="51">
        <v>849653665</v>
      </c>
      <c r="E50" s="51">
        <v>860176687</v>
      </c>
      <c r="F50" s="51">
        <v>863336888</v>
      </c>
      <c r="G50" s="51">
        <v>899627887</v>
      </c>
      <c r="H50" s="51">
        <f>+H21+H38</f>
        <v>954315468</v>
      </c>
      <c r="I50" s="51">
        <f>+I40+I21</f>
        <v>1028988534</v>
      </c>
      <c r="J50" s="67"/>
      <c r="K50" s="67"/>
    </row>
    <row r="51" spans="1:11" x14ac:dyDescent="0.2">
      <c r="A51" s="11" t="s">
        <v>17</v>
      </c>
      <c r="B51" s="51">
        <v>8644102.214759998</v>
      </c>
      <c r="C51" s="51">
        <v>9369858.5992200002</v>
      </c>
      <c r="D51" s="51">
        <v>9325411.6943499986</v>
      </c>
      <c r="E51" s="51">
        <v>8922612.7742509991</v>
      </c>
      <c r="F51" s="51">
        <v>8948486.8441199996</v>
      </c>
      <c r="G51" s="51">
        <v>9070947.9846209995</v>
      </c>
      <c r="H51" s="51">
        <v>9118484.2967399992</v>
      </c>
      <c r="I51" s="51">
        <f>+I27+I46</f>
        <v>9428621.9370419998</v>
      </c>
      <c r="J51" s="67"/>
      <c r="K51" s="67"/>
    </row>
    <row r="52" spans="1:11" x14ac:dyDescent="0.2">
      <c r="A52" s="11" t="s">
        <v>18</v>
      </c>
      <c r="B52" s="51">
        <v>-607637.28413000144</v>
      </c>
      <c r="C52" s="51">
        <v>725756.38446000218</v>
      </c>
      <c r="D52" s="51">
        <v>-44446.904870001599</v>
      </c>
      <c r="E52" s="51">
        <f>+E51-D51</f>
        <v>-402798.92009899952</v>
      </c>
      <c r="F52" s="51">
        <f>+F51-E51</f>
        <v>25874.069869000465</v>
      </c>
      <c r="G52" s="51">
        <f>+G51-F51</f>
        <v>122461.14050099999</v>
      </c>
      <c r="H52" s="51">
        <f>+H51-G51</f>
        <v>47536.31211899966</v>
      </c>
      <c r="I52" s="51">
        <f>+I51-H51</f>
        <v>310137.64030200057</v>
      </c>
      <c r="J52" s="67"/>
      <c r="K52" s="67"/>
    </row>
    <row r="53" spans="1:11" x14ac:dyDescent="0.2">
      <c r="A53" s="11" t="s">
        <v>19</v>
      </c>
      <c r="B53" s="79">
        <v>-6.567816616571448E-2</v>
      </c>
      <c r="C53" s="79">
        <v>8.3959718016841225E-2</v>
      </c>
      <c r="D53" s="79">
        <v>-4.7436046552187684E-3</v>
      </c>
      <c r="E53" s="79">
        <f>+E52/D51</f>
        <v>-4.3193687667756685E-2</v>
      </c>
      <c r="F53" s="79">
        <f>+F52/E51</f>
        <v>2.8998310835216582E-3</v>
      </c>
      <c r="G53" s="79">
        <f>+G52/F51</f>
        <v>1.368512270669186E-2</v>
      </c>
      <c r="H53" s="79">
        <f>+H52/G51</f>
        <v>5.2405010148435785E-3</v>
      </c>
      <c r="I53" s="79">
        <f>+I52/H51</f>
        <v>3.4011972846504722E-2</v>
      </c>
      <c r="J53" s="67"/>
      <c r="K53" s="67"/>
    </row>
    <row r="54" spans="1:11" ht="2.25" customHeight="1" x14ac:dyDescent="0.2">
      <c r="A54" s="20"/>
      <c r="B54" s="33"/>
      <c r="C54" s="33"/>
      <c r="D54" s="33"/>
      <c r="E54" s="33"/>
      <c r="F54" s="33"/>
      <c r="G54" s="33"/>
      <c r="H54" s="33"/>
      <c r="I54" s="33"/>
      <c r="J54" s="8"/>
      <c r="K54" s="67"/>
    </row>
    <row r="55" spans="1:11" ht="25.15" customHeight="1" x14ac:dyDescent="0.2">
      <c r="A55" s="98" t="s">
        <v>46</v>
      </c>
      <c r="B55" s="99"/>
      <c r="C55" s="99"/>
      <c r="D55" s="99"/>
      <c r="E55" s="99"/>
      <c r="F55" s="99"/>
      <c r="G55" s="99"/>
      <c r="H55" s="99"/>
      <c r="I55" s="99"/>
      <c r="J55" s="67"/>
      <c r="K55" s="67"/>
    </row>
    <row r="56" spans="1:11" x14ac:dyDescent="0.2">
      <c r="A56" s="20"/>
      <c r="B56" s="33"/>
      <c r="C56" s="33"/>
      <c r="D56" s="33"/>
      <c r="E56" s="33" t="s">
        <v>23</v>
      </c>
      <c r="F56" s="33"/>
      <c r="G56" s="80"/>
      <c r="H56" s="80"/>
      <c r="I56" s="89">
        <v>1</v>
      </c>
      <c r="J56" s="67"/>
      <c r="K56" s="67"/>
    </row>
    <row r="57" spans="1:11" x14ac:dyDescent="0.2">
      <c r="A57" s="20"/>
      <c r="B57" s="33"/>
      <c r="C57" s="33"/>
      <c r="D57" s="33"/>
      <c r="E57" s="33" t="s">
        <v>35</v>
      </c>
      <c r="F57" s="28"/>
      <c r="G57" s="80"/>
      <c r="H57" s="80"/>
      <c r="I57" s="89">
        <v>0.86</v>
      </c>
      <c r="J57" s="81">
        <v>0.86</v>
      </c>
      <c r="K57" s="67"/>
    </row>
    <row r="58" spans="1:11" x14ac:dyDescent="0.2">
      <c r="A58" s="20"/>
      <c r="D58" s="33"/>
      <c r="E58" s="33" t="s">
        <v>22</v>
      </c>
      <c r="F58" s="33"/>
      <c r="G58" s="80"/>
      <c r="H58" s="80"/>
      <c r="I58" s="89">
        <v>1.25</v>
      </c>
      <c r="J58" s="67"/>
      <c r="K58" s="67"/>
    </row>
    <row r="59" spans="1:11" x14ac:dyDescent="0.2">
      <c r="A59" s="20"/>
      <c r="D59" s="33"/>
      <c r="E59" s="33" t="s">
        <v>26</v>
      </c>
      <c r="F59" s="32"/>
      <c r="G59" s="80"/>
      <c r="H59" s="80"/>
      <c r="I59" s="80">
        <v>1.01</v>
      </c>
      <c r="J59" s="67"/>
      <c r="K59" s="67"/>
    </row>
    <row r="60" spans="1:11" x14ac:dyDescent="0.2">
      <c r="A60" s="20" t="s">
        <v>40</v>
      </c>
      <c r="D60" s="33"/>
      <c r="E60" s="33"/>
      <c r="F60" s="32"/>
      <c r="G60" s="80"/>
      <c r="H60" s="80"/>
      <c r="I60" s="80"/>
      <c r="J60" s="67"/>
      <c r="K60" s="67"/>
    </row>
    <row r="61" spans="1:11" x14ac:dyDescent="0.2">
      <c r="A61" s="20"/>
      <c r="D61" s="33"/>
      <c r="E61" s="33" t="s">
        <v>34</v>
      </c>
      <c r="F61" s="32"/>
      <c r="G61" s="80"/>
      <c r="H61" s="80"/>
      <c r="I61" s="80">
        <v>1</v>
      </c>
      <c r="J61" s="67"/>
      <c r="K61" s="67"/>
    </row>
    <row r="62" spans="1:11" ht="18.75" customHeight="1" thickBot="1" x14ac:dyDescent="0.25">
      <c r="A62" s="100"/>
      <c r="B62" s="101"/>
      <c r="C62" s="101"/>
      <c r="D62" s="82"/>
      <c r="E62" s="82" t="s">
        <v>24</v>
      </c>
      <c r="F62" s="27"/>
      <c r="G62" s="83"/>
      <c r="H62" s="83"/>
      <c r="I62" s="83">
        <v>0.25</v>
      </c>
      <c r="J62" s="67"/>
      <c r="K62" s="67"/>
    </row>
    <row r="63" spans="1:11" ht="13.5" hidden="1" thickBot="1" x14ac:dyDescent="0.25">
      <c r="A63" s="84"/>
      <c r="B63" s="85"/>
      <c r="C63" s="85"/>
      <c r="D63" s="85"/>
      <c r="E63" s="85"/>
      <c r="F63" s="85"/>
      <c r="G63" s="86"/>
      <c r="H63" s="86"/>
      <c r="I63" s="86"/>
      <c r="J63" s="87"/>
      <c r="K63" s="85"/>
    </row>
    <row r="72" spans="2:9" hidden="1" x14ac:dyDescent="0.2"/>
    <row r="73" spans="2:9" hidden="1" x14ac:dyDescent="0.2">
      <c r="B73" s="88" t="e">
        <v>#REF!</v>
      </c>
      <c r="C73" s="88" t="e">
        <v>#REF!</v>
      </c>
      <c r="D73" s="88" t="e">
        <v>#REF!</v>
      </c>
      <c r="E73" s="88" t="e">
        <v>#REF!</v>
      </c>
      <c r="F73" s="88">
        <v>1015771396</v>
      </c>
      <c r="G73" s="88">
        <v>1015771396</v>
      </c>
      <c r="H73" s="88">
        <v>1075718806</v>
      </c>
      <c r="I73" s="88">
        <v>1075718806</v>
      </c>
    </row>
    <row r="74" spans="2:9" hidden="1" x14ac:dyDescent="0.2">
      <c r="B74" s="88" t="e">
        <v>#REF!</v>
      </c>
      <c r="C74" s="88" t="e">
        <v>#REF!</v>
      </c>
      <c r="D74" s="88" t="e">
        <v>#REF!</v>
      </c>
      <c r="E74" s="88" t="e">
        <v>#REF!</v>
      </c>
      <c r="F74" s="88">
        <v>226303556</v>
      </c>
      <c r="G74" s="88">
        <v>226303556</v>
      </c>
      <c r="H74" s="88">
        <v>221567530</v>
      </c>
      <c r="I74" s="88">
        <v>221567530</v>
      </c>
    </row>
    <row r="75" spans="2:9" hidden="1" x14ac:dyDescent="0.2">
      <c r="B75" s="88" t="e">
        <v>#REF!</v>
      </c>
      <c r="C75" s="88" t="e">
        <v>#REF!</v>
      </c>
      <c r="D75" s="88" t="e">
        <v>#REF!</v>
      </c>
      <c r="E75" s="88" t="e">
        <v>#REF!</v>
      </c>
      <c r="F75" s="88">
        <v>789467840</v>
      </c>
      <c r="G75" s="88">
        <v>789467840</v>
      </c>
      <c r="H75" s="88">
        <v>854151276</v>
      </c>
      <c r="I75" s="88">
        <v>854151276</v>
      </c>
    </row>
    <row r="76" spans="2:9" hidden="1" x14ac:dyDescent="0.2">
      <c r="B76" s="88" t="e">
        <v>#REF!</v>
      </c>
      <c r="C76" s="88" t="e">
        <v>#REF!</v>
      </c>
      <c r="D76" s="88" t="e">
        <v>#REF!</v>
      </c>
      <c r="E76" s="88" t="e">
        <v>#REF!</v>
      </c>
      <c r="F76" s="88">
        <v>0</v>
      </c>
      <c r="G76" s="88">
        <v>0</v>
      </c>
      <c r="H76" s="88">
        <v>0</v>
      </c>
      <c r="I76" s="88">
        <v>0</v>
      </c>
    </row>
    <row r="77" spans="2:9" hidden="1" x14ac:dyDescent="0.2">
      <c r="B77" s="88"/>
      <c r="C77" s="88"/>
      <c r="D77" s="88"/>
      <c r="E77" s="88"/>
      <c r="F77" s="88"/>
      <c r="G77" s="88"/>
      <c r="H77" s="88"/>
      <c r="I77" s="88"/>
    </row>
    <row r="78" spans="2:9" hidden="1" x14ac:dyDescent="0.2">
      <c r="B78" s="88" t="e">
        <v>#REF!</v>
      </c>
      <c r="C78" s="88" t="e">
        <v>#REF!</v>
      </c>
      <c r="D78" s="88" t="e">
        <v>#REF!</v>
      </c>
      <c r="E78" s="88" t="e">
        <v>#REF!</v>
      </c>
      <c r="F78" s="88">
        <v>0</v>
      </c>
      <c r="G78" s="88">
        <v>0</v>
      </c>
      <c r="H78" s="88">
        <v>0</v>
      </c>
      <c r="I78" s="88">
        <v>0</v>
      </c>
    </row>
    <row r="79" spans="2:9" hidden="1" x14ac:dyDescent="0.2">
      <c r="B79" s="88">
        <v>25356987</v>
      </c>
      <c r="C79" s="88">
        <v>26872212</v>
      </c>
      <c r="D79" s="88">
        <v>44087349</v>
      </c>
      <c r="E79" s="88">
        <v>50376757</v>
      </c>
      <c r="F79" s="88">
        <v>53062568</v>
      </c>
      <c r="G79" s="88">
        <v>53062568</v>
      </c>
      <c r="H79" s="88">
        <v>53062568</v>
      </c>
      <c r="I79" s="88">
        <v>53062568</v>
      </c>
    </row>
    <row r="80" spans="2:9" hidden="1" x14ac:dyDescent="0.2"/>
    <row r="81" spans="2:9" hidden="1" x14ac:dyDescent="0.2">
      <c r="B81" s="88" t="e">
        <v>#REF!</v>
      </c>
      <c r="C81" s="88" t="e">
        <v>#REF!</v>
      </c>
      <c r="D81" s="88" t="e">
        <v>#REF!</v>
      </c>
      <c r="E81" s="88" t="e">
        <v>#REF!</v>
      </c>
      <c r="F81" s="88">
        <v>-53062568</v>
      </c>
      <c r="G81" s="88">
        <v>-53062568</v>
      </c>
      <c r="H81" s="88">
        <v>-53062568</v>
      </c>
      <c r="I81" s="88">
        <v>-53062568</v>
      </c>
    </row>
    <row r="82" spans="2:9" hidden="1" x14ac:dyDescent="0.2"/>
  </sheetData>
  <mergeCells count="10">
    <mergeCell ref="A28:I28"/>
    <mergeCell ref="A47:I47"/>
    <mergeCell ref="A55:I55"/>
    <mergeCell ref="A62:C62"/>
    <mergeCell ref="A1:J1"/>
    <mergeCell ref="A3:I3"/>
    <mergeCell ref="A4:J4"/>
    <mergeCell ref="A5:J5"/>
    <mergeCell ref="A6:I6"/>
    <mergeCell ref="A8:I8"/>
  </mergeCells>
  <conditionalFormatting sqref="B50:F53">
    <cfRule type="cellIs" dxfId="44" priority="4" stopIfTrue="1" operator="notEqual">
      <formula>0</formula>
    </cfRule>
  </conditionalFormatting>
  <conditionalFormatting sqref="B17:I17 B19:I21">
    <cfRule type="cellIs" dxfId="43" priority="12" stopIfTrue="1" operator="notEqual">
      <formula>0</formula>
    </cfRule>
  </conditionalFormatting>
  <conditionalFormatting sqref="B25:I25 B27:I27">
    <cfRule type="cellIs" dxfId="42" priority="11" stopIfTrue="1" operator="notEqual">
      <formula>0</formula>
    </cfRule>
  </conditionalFormatting>
  <conditionalFormatting sqref="B36:I36 B38:I40">
    <cfRule type="cellIs" dxfId="41" priority="10" stopIfTrue="1" operator="notEqual">
      <formula>0</formula>
    </cfRule>
  </conditionalFormatting>
  <conditionalFormatting sqref="B44:I44">
    <cfRule type="cellIs" dxfId="40" priority="5" stopIfTrue="1" operator="notEqual">
      <formula>0</formula>
    </cfRule>
  </conditionalFormatting>
  <conditionalFormatting sqref="B46:I46">
    <cfRule type="cellIs" dxfId="39" priority="8" stopIfTrue="1" operator="notEqual">
      <formula>0</formula>
    </cfRule>
  </conditionalFormatting>
  <conditionalFormatting sqref="C54:F54 C56:F56 C57">
    <cfRule type="cellIs" dxfId="38" priority="42" stopIfTrue="1" operator="notEqual">
      <formula>0</formula>
    </cfRule>
  </conditionalFormatting>
  <conditionalFormatting sqref="C63:F63">
    <cfRule type="cellIs" dxfId="37" priority="41" stopIfTrue="1" operator="notEqual">
      <formula>0</formula>
    </cfRule>
  </conditionalFormatting>
  <conditionalFormatting sqref="D57:F62">
    <cfRule type="cellIs" dxfId="36" priority="28" stopIfTrue="1" operator="notEqual">
      <formula>0</formula>
    </cfRule>
  </conditionalFormatting>
  <conditionalFormatting sqref="G50:I54">
    <cfRule type="cellIs" dxfId="35" priority="1" stopIfTrue="1" operator="notEqual">
      <formula>0</formula>
    </cfRule>
  </conditionalFormatting>
  <conditionalFormatting sqref="G56:I63">
    <cfRule type="cellIs" dxfId="34" priority="13" stopIfTrue="1" operator="notEqual">
      <formula>0</formula>
    </cfRule>
  </conditionalFormatting>
  <conditionalFormatting sqref="J57">
    <cfRule type="cellIs" dxfId="33" priority="29" stopIfTrue="1" operator="notEqual">
      <formula>0</formula>
    </cfRule>
  </conditionalFormatting>
  <printOptions horizontalCentered="1"/>
  <pageMargins left="0.45" right="0.25" top="0.03" bottom="0.08" header="0.3" footer="0.17"/>
  <pageSetup orientation="portrait" r:id="rId1"/>
  <headerFooter alignWithMargins="0">
    <oddFooter xml:space="preserve">&amp;L&amp;"Arial,Bold"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zoomScale="190" zoomScaleNormal="190" workbookViewId="0">
      <selection activeCell="A9" sqref="A9"/>
    </sheetView>
  </sheetViews>
  <sheetFormatPr defaultRowHeight="12.75" x14ac:dyDescent="0.2"/>
  <cols>
    <col min="1" max="1" width="19.85546875" customWidth="1"/>
    <col min="2" max="2" width="12.42578125" customWidth="1"/>
    <col min="3" max="3" width="13.140625" customWidth="1"/>
    <col min="4" max="4" width="12.5703125" customWidth="1"/>
    <col min="5" max="5" width="12.85546875" customWidth="1"/>
    <col min="6" max="6" width="13.28515625" customWidth="1"/>
    <col min="7" max="7" width="15" customWidth="1"/>
    <col min="8" max="8" width="0.28515625" hidden="1" customWidth="1"/>
    <col min="9" max="9" width="2.140625" customWidth="1"/>
    <col min="10" max="10" width="0.7109375" customWidth="1"/>
    <col min="11" max="11" width="10.140625" bestFit="1" customWidth="1"/>
  </cols>
  <sheetData>
    <row r="1" spans="1:9" ht="18" x14ac:dyDescent="0.25">
      <c r="A1" s="102" t="s">
        <v>12</v>
      </c>
      <c r="B1" s="103"/>
      <c r="C1" s="103"/>
      <c r="D1" s="103"/>
      <c r="E1" s="103"/>
      <c r="F1" s="103"/>
      <c r="G1" s="103"/>
      <c r="H1" s="103"/>
      <c r="I1" s="5"/>
    </row>
    <row r="2" spans="1:9" ht="4.1500000000000004" customHeight="1" x14ac:dyDescent="0.2">
      <c r="A2" s="5"/>
      <c r="I2" s="5"/>
    </row>
    <row r="3" spans="1:9" x14ac:dyDescent="0.2">
      <c r="A3" s="104" t="s">
        <v>29</v>
      </c>
      <c r="B3" s="105"/>
      <c r="C3" s="105"/>
      <c r="D3" s="105"/>
      <c r="E3" s="105"/>
      <c r="F3" s="105"/>
      <c r="G3" s="105"/>
      <c r="H3" s="2"/>
      <c r="I3" s="5"/>
    </row>
    <row r="4" spans="1:9" x14ac:dyDescent="0.2">
      <c r="A4" s="104" t="s">
        <v>41</v>
      </c>
      <c r="B4" s="105"/>
      <c r="C4" s="105"/>
      <c r="D4" s="105"/>
      <c r="E4" s="105"/>
      <c r="F4" s="105"/>
      <c r="G4" s="105"/>
      <c r="H4" s="105"/>
      <c r="I4" s="5"/>
    </row>
    <row r="5" spans="1:9" x14ac:dyDescent="0.2">
      <c r="A5" s="104" t="s">
        <v>28</v>
      </c>
      <c r="B5" s="105"/>
      <c r="C5" s="105"/>
      <c r="D5" s="105"/>
      <c r="E5" s="105"/>
      <c r="F5" s="105"/>
      <c r="G5" s="105"/>
      <c r="H5" s="105"/>
      <c r="I5" s="5"/>
    </row>
    <row r="6" spans="1:9" x14ac:dyDescent="0.2">
      <c r="A6" s="104" t="s">
        <v>27</v>
      </c>
      <c r="B6" s="105"/>
      <c r="C6" s="105"/>
      <c r="D6" s="105"/>
      <c r="E6" s="105"/>
      <c r="F6" s="105"/>
      <c r="G6" s="105"/>
      <c r="H6" s="8"/>
      <c r="I6" s="5"/>
    </row>
    <row r="7" spans="1:9" ht="5.65" customHeight="1" x14ac:dyDescent="0.2">
      <c r="A7" s="8"/>
      <c r="B7" s="2"/>
      <c r="C7" s="2"/>
      <c r="D7" s="2"/>
      <c r="E7" s="2"/>
      <c r="F7" s="2"/>
      <c r="G7" s="2"/>
      <c r="H7" s="8"/>
      <c r="I7" s="5"/>
    </row>
    <row r="8" spans="1:9" ht="18" x14ac:dyDescent="0.25">
      <c r="A8" s="106" t="s">
        <v>49</v>
      </c>
      <c r="B8" s="107"/>
      <c r="C8" s="107"/>
      <c r="D8" s="107"/>
      <c r="E8" s="107"/>
      <c r="F8" s="107"/>
      <c r="G8" s="108"/>
      <c r="H8" s="8"/>
      <c r="I8" s="5"/>
    </row>
    <row r="9" spans="1:9" ht="6" customHeight="1" x14ac:dyDescent="0.2">
      <c r="A9" s="9"/>
      <c r="B9" s="3"/>
      <c r="C9" s="3"/>
      <c r="D9" s="3"/>
      <c r="E9" s="3"/>
      <c r="F9" s="3"/>
      <c r="G9" s="71"/>
      <c r="H9" s="8"/>
      <c r="I9" s="5"/>
    </row>
    <row r="10" spans="1:9" x14ac:dyDescent="0.2">
      <c r="A10" s="10" t="s">
        <v>14</v>
      </c>
      <c r="B10" s="1">
        <v>2015</v>
      </c>
      <c r="C10" s="1">
        <v>2016</v>
      </c>
      <c r="D10" s="1">
        <v>2017</v>
      </c>
      <c r="E10" s="1">
        <v>2018</v>
      </c>
      <c r="F10" s="1">
        <v>2019</v>
      </c>
      <c r="G10" s="1">
        <v>2020</v>
      </c>
      <c r="H10" s="5"/>
      <c r="I10" s="5"/>
    </row>
    <row r="11" spans="1:9" ht="7.9" customHeight="1" x14ac:dyDescent="0.2">
      <c r="A11" s="9"/>
      <c r="B11" s="3"/>
      <c r="C11" s="3"/>
      <c r="D11" s="3"/>
      <c r="E11" s="3"/>
      <c r="F11" s="3"/>
      <c r="G11" s="3"/>
      <c r="H11" s="5"/>
      <c r="I11" s="5"/>
    </row>
    <row r="12" spans="1:9" x14ac:dyDescent="0.2">
      <c r="A12" s="11" t="s">
        <v>0</v>
      </c>
      <c r="B12" s="52">
        <v>615865782</v>
      </c>
      <c r="C12" s="52">
        <v>683768174</v>
      </c>
      <c r="D12" s="52">
        <v>699627394</v>
      </c>
      <c r="E12" s="52">
        <v>700652895</v>
      </c>
      <c r="F12" s="52">
        <v>697419958</v>
      </c>
      <c r="G12" s="52">
        <v>714477783</v>
      </c>
      <c r="H12" s="5"/>
      <c r="I12" s="5"/>
    </row>
    <row r="13" spans="1:9" x14ac:dyDescent="0.2">
      <c r="A13" s="11" t="s">
        <v>1</v>
      </c>
      <c r="B13" s="41">
        <v>26320630</v>
      </c>
      <c r="C13" s="41">
        <v>21008360</v>
      </c>
      <c r="D13" s="41">
        <v>16874210</v>
      </c>
      <c r="E13" s="41">
        <v>13958040</v>
      </c>
      <c r="F13" s="41">
        <v>12050370</v>
      </c>
      <c r="G13" s="41">
        <v>11559580</v>
      </c>
      <c r="H13" s="5"/>
      <c r="I13" s="5"/>
    </row>
    <row r="14" spans="1:9" x14ac:dyDescent="0.2">
      <c r="A14" s="11" t="s">
        <v>2</v>
      </c>
      <c r="B14" s="41">
        <v>9768590</v>
      </c>
      <c r="C14" s="41">
        <v>9117020</v>
      </c>
      <c r="D14" s="41">
        <v>9472780</v>
      </c>
      <c r="E14" s="41">
        <v>9426294</v>
      </c>
      <c r="F14" s="41">
        <v>9711663</v>
      </c>
      <c r="G14" s="41">
        <v>10523530</v>
      </c>
      <c r="H14" s="5"/>
      <c r="I14" s="5"/>
    </row>
    <row r="15" spans="1:9" x14ac:dyDescent="0.2">
      <c r="A15" s="11" t="s">
        <v>3</v>
      </c>
      <c r="B15" s="41">
        <v>8642291</v>
      </c>
      <c r="C15" s="41">
        <v>9545925</v>
      </c>
      <c r="D15" s="41">
        <v>7191738</v>
      </c>
      <c r="E15" s="41">
        <v>7275876</v>
      </c>
      <c r="F15" s="41">
        <v>10503542</v>
      </c>
      <c r="G15" s="41">
        <v>9948299</v>
      </c>
      <c r="H15" s="5"/>
      <c r="I15" s="5"/>
    </row>
    <row r="16" spans="1:9" x14ac:dyDescent="0.2">
      <c r="A16" s="11" t="s">
        <v>11</v>
      </c>
      <c r="B16" s="41">
        <v>0</v>
      </c>
      <c r="C16" s="41">
        <v>0</v>
      </c>
      <c r="D16" s="41">
        <v>0</v>
      </c>
      <c r="E16" s="41">
        <v>0</v>
      </c>
      <c r="F16" s="41">
        <v>17255</v>
      </c>
      <c r="G16" s="41">
        <v>71542</v>
      </c>
      <c r="H16" s="5"/>
      <c r="I16" s="5"/>
    </row>
    <row r="17" spans="1:9" x14ac:dyDescent="0.2">
      <c r="A17" s="11" t="s">
        <v>4</v>
      </c>
      <c r="B17" s="42">
        <v>660597293</v>
      </c>
      <c r="C17" s="43">
        <v>723439479</v>
      </c>
      <c r="D17" s="43">
        <v>733166122</v>
      </c>
      <c r="E17" s="43">
        <v>731313105</v>
      </c>
      <c r="F17" s="43">
        <v>729702788</v>
      </c>
      <c r="G17" s="43">
        <v>746580734</v>
      </c>
      <c r="H17" s="5"/>
      <c r="I17" s="5"/>
    </row>
    <row r="18" spans="1:9" x14ac:dyDescent="0.2">
      <c r="A18" s="14" t="s">
        <v>5</v>
      </c>
      <c r="B18" s="41">
        <v>198789651</v>
      </c>
      <c r="C18" s="41">
        <v>193588512</v>
      </c>
      <c r="D18" s="41">
        <v>201305643</v>
      </c>
      <c r="E18" s="41">
        <v>200962129</v>
      </c>
      <c r="F18" s="41">
        <v>199553094</v>
      </c>
      <c r="G18" s="41">
        <v>196805870</v>
      </c>
      <c r="H18" s="5"/>
      <c r="I18" s="5"/>
    </row>
    <row r="19" spans="1:9" x14ac:dyDescent="0.2">
      <c r="A19" s="11" t="s">
        <v>6</v>
      </c>
      <c r="B19" s="42">
        <v>461807642</v>
      </c>
      <c r="C19" s="43">
        <v>529850967</v>
      </c>
      <c r="D19" s="43">
        <v>531860479</v>
      </c>
      <c r="E19" s="43">
        <v>530350976</v>
      </c>
      <c r="F19" s="43">
        <v>530149694</v>
      </c>
      <c r="G19" s="43">
        <v>549774864</v>
      </c>
      <c r="H19" s="5"/>
      <c r="I19" s="5"/>
    </row>
    <row r="20" spans="1:9" ht="24" customHeight="1" x14ac:dyDescent="0.2">
      <c r="A20" s="18" t="s">
        <v>37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5"/>
      <c r="I20" s="5"/>
    </row>
    <row r="21" spans="1:9" x14ac:dyDescent="0.2">
      <c r="A21" s="18" t="s">
        <v>21</v>
      </c>
      <c r="B21" s="47">
        <v>461807642</v>
      </c>
      <c r="C21" s="48">
        <v>529850967</v>
      </c>
      <c r="D21" s="48">
        <v>531860479</v>
      </c>
      <c r="E21" s="48">
        <v>530350976</v>
      </c>
      <c r="F21" s="48">
        <v>530149694</v>
      </c>
      <c r="G21" s="48">
        <v>549774864</v>
      </c>
      <c r="H21" s="5"/>
      <c r="I21" s="5"/>
    </row>
    <row r="22" spans="1:9" ht="10.5" customHeight="1" x14ac:dyDescent="0.2">
      <c r="A22" s="11"/>
      <c r="B22" s="4"/>
      <c r="C22" s="4"/>
      <c r="D22" s="34"/>
      <c r="E22" s="34"/>
      <c r="F22" s="34"/>
      <c r="G22" s="34"/>
      <c r="H22" s="5"/>
      <c r="I22" s="5"/>
    </row>
    <row r="23" spans="1:9" x14ac:dyDescent="0.2">
      <c r="A23" s="11" t="s">
        <v>7</v>
      </c>
      <c r="B23" s="12">
        <v>13.75</v>
      </c>
      <c r="C23" s="12">
        <v>13.67</v>
      </c>
      <c r="D23" s="12">
        <v>13.44</v>
      </c>
      <c r="E23" s="12">
        <v>12.683</v>
      </c>
      <c r="F23" s="12">
        <v>12.914999999999999</v>
      </c>
      <c r="G23" s="12">
        <v>12.973000000000001</v>
      </c>
      <c r="H23" s="5"/>
      <c r="I23" s="65"/>
    </row>
    <row r="24" spans="1:9" x14ac:dyDescent="0.2">
      <c r="A24" s="11" t="s">
        <v>8</v>
      </c>
      <c r="B24" s="12">
        <v>2.56</v>
      </c>
      <c r="C24" s="12">
        <v>2.48</v>
      </c>
      <c r="D24" s="12">
        <v>2.25</v>
      </c>
      <c r="E24" s="12">
        <v>2.31</v>
      </c>
      <c r="F24" s="12">
        <v>2.5499999999999998</v>
      </c>
      <c r="G24" s="12">
        <v>2.89</v>
      </c>
      <c r="H24" s="5"/>
      <c r="I24" s="5"/>
    </row>
    <row r="25" spans="1:9" x14ac:dyDescent="0.2">
      <c r="A25" s="11" t="s">
        <v>9</v>
      </c>
      <c r="B25" s="16">
        <v>11.19</v>
      </c>
      <c r="C25" s="35">
        <v>11.19</v>
      </c>
      <c r="D25" s="35">
        <v>11.19</v>
      </c>
      <c r="E25" s="35">
        <v>10.372999999999999</v>
      </c>
      <c r="F25" s="35">
        <v>10.364999999999998</v>
      </c>
      <c r="G25" s="35">
        <v>10.083</v>
      </c>
      <c r="H25" s="65"/>
      <c r="I25" s="65"/>
    </row>
    <row r="26" spans="1:9" ht="6" customHeight="1" x14ac:dyDescent="0.2">
      <c r="A26" s="11"/>
      <c r="B26" s="4"/>
      <c r="C26" s="4"/>
      <c r="D26" s="34"/>
      <c r="E26" s="34"/>
      <c r="F26" s="34"/>
      <c r="G26" s="34"/>
      <c r="H26" s="5"/>
      <c r="I26" s="5"/>
    </row>
    <row r="27" spans="1:9" x14ac:dyDescent="0.2">
      <c r="A27" s="11" t="s">
        <v>10</v>
      </c>
      <c r="B27" s="49">
        <v>5167627.5139799993</v>
      </c>
      <c r="C27" s="50">
        <v>5929032.3207299998</v>
      </c>
      <c r="D27" s="50">
        <v>5951518.7600099994</v>
      </c>
      <c r="E27" s="50">
        <v>5501330.6740479991</v>
      </c>
      <c r="F27" s="50">
        <v>5495001.5783099998</v>
      </c>
      <c r="G27" s="50">
        <v>5543379.9537119996</v>
      </c>
      <c r="H27" s="5"/>
      <c r="I27" s="5"/>
    </row>
    <row r="28" spans="1:9" ht="7.9" customHeight="1" x14ac:dyDescent="0.2">
      <c r="A28" s="93"/>
      <c r="B28" s="94"/>
      <c r="C28" s="94"/>
      <c r="D28" s="94"/>
      <c r="E28" s="94"/>
      <c r="F28" s="94"/>
      <c r="G28" s="94"/>
      <c r="H28" s="2"/>
      <c r="I28" s="5"/>
    </row>
    <row r="29" spans="1:9" x14ac:dyDescent="0.2">
      <c r="A29" s="10" t="s">
        <v>13</v>
      </c>
      <c r="B29" s="1">
        <v>2015</v>
      </c>
      <c r="C29" s="1">
        <v>2016</v>
      </c>
      <c r="D29" s="53">
        <v>2017</v>
      </c>
      <c r="E29" s="1">
        <v>2018</v>
      </c>
      <c r="F29" s="1">
        <v>2019</v>
      </c>
      <c r="G29" s="1">
        <v>2020</v>
      </c>
      <c r="H29" s="5"/>
      <c r="I29" s="5"/>
    </row>
    <row r="30" spans="1:9" ht="7.5" customHeight="1" x14ac:dyDescent="0.2">
      <c r="A30" s="9"/>
      <c r="B30" s="3"/>
      <c r="C30" s="37"/>
      <c r="D30" s="56"/>
      <c r="E30" s="37"/>
      <c r="F30" s="37"/>
      <c r="G30" s="37"/>
      <c r="H30" s="5"/>
      <c r="I30" s="5"/>
    </row>
    <row r="31" spans="1:9" x14ac:dyDescent="0.2">
      <c r="A31" s="11" t="s">
        <v>0</v>
      </c>
      <c r="B31" s="52">
        <v>334686993</v>
      </c>
      <c r="C31" s="52">
        <v>336579517</v>
      </c>
      <c r="D31" s="63">
        <v>330695652</v>
      </c>
      <c r="E31" s="52">
        <v>342135706</v>
      </c>
      <c r="F31" s="52">
        <v>351710208</v>
      </c>
      <c r="G31" s="52">
        <v>367967974</v>
      </c>
      <c r="H31" s="67"/>
      <c r="I31" s="5"/>
    </row>
    <row r="32" spans="1:9" x14ac:dyDescent="0.2">
      <c r="A32" s="11" t="s">
        <v>1</v>
      </c>
      <c r="B32" s="41">
        <v>19701900</v>
      </c>
      <c r="C32" s="41">
        <v>14974280</v>
      </c>
      <c r="D32" s="58">
        <v>11469470</v>
      </c>
      <c r="E32" s="41">
        <v>9145340</v>
      </c>
      <c r="F32" s="41">
        <v>7093090</v>
      </c>
      <c r="G32" s="41">
        <v>6667580</v>
      </c>
      <c r="H32" s="5"/>
      <c r="I32" s="5"/>
    </row>
    <row r="33" spans="1:9" x14ac:dyDescent="0.2">
      <c r="A33" s="11" t="s">
        <v>2</v>
      </c>
      <c r="B33" s="41">
        <v>785210</v>
      </c>
      <c r="C33" s="41">
        <v>725530</v>
      </c>
      <c r="D33" s="58">
        <v>783700</v>
      </c>
      <c r="E33" s="41">
        <v>759518</v>
      </c>
      <c r="F33" s="41">
        <v>753903</v>
      </c>
      <c r="G33" s="41">
        <v>727666</v>
      </c>
      <c r="H33" s="5"/>
      <c r="I33" s="5"/>
    </row>
    <row r="34" spans="1:9" x14ac:dyDescent="0.2">
      <c r="A34" s="11" t="s">
        <v>3</v>
      </c>
      <c r="B34" s="41">
        <v>0</v>
      </c>
      <c r="C34" s="41">
        <v>0</v>
      </c>
      <c r="D34" s="58">
        <v>0</v>
      </c>
      <c r="E34" s="41">
        <v>33770</v>
      </c>
      <c r="F34" s="41">
        <v>36265</v>
      </c>
      <c r="G34" s="41">
        <v>77000</v>
      </c>
      <c r="H34" s="5"/>
      <c r="I34" s="5"/>
    </row>
    <row r="35" spans="1:9" x14ac:dyDescent="0.2">
      <c r="A35" s="11" t="s">
        <v>11</v>
      </c>
      <c r="B35" s="41">
        <v>0</v>
      </c>
      <c r="C35" s="41">
        <v>0</v>
      </c>
      <c r="D35" s="58">
        <v>0</v>
      </c>
      <c r="E35" s="41">
        <v>0</v>
      </c>
      <c r="F35" s="41">
        <v>0</v>
      </c>
      <c r="G35" s="41">
        <v>6382</v>
      </c>
      <c r="H35" s="5"/>
      <c r="I35" s="5"/>
    </row>
    <row r="36" spans="1:9" x14ac:dyDescent="0.2">
      <c r="A36" s="11" t="s">
        <v>4</v>
      </c>
      <c r="B36" s="42">
        <v>355174103</v>
      </c>
      <c r="C36" s="43">
        <v>352279327</v>
      </c>
      <c r="D36" s="59">
        <v>342948822</v>
      </c>
      <c r="E36" s="43">
        <v>352074334</v>
      </c>
      <c r="F36" s="43">
        <v>359593466</v>
      </c>
      <c r="G36" s="43">
        <v>375446602</v>
      </c>
      <c r="H36" s="5"/>
      <c r="I36" s="5"/>
    </row>
    <row r="37" spans="1:9" x14ac:dyDescent="0.2">
      <c r="A37" s="15" t="s">
        <v>5</v>
      </c>
      <c r="B37" s="41">
        <v>27513905</v>
      </c>
      <c r="C37" s="41">
        <v>27979018</v>
      </c>
      <c r="D37" s="58">
        <v>25155636</v>
      </c>
      <c r="E37" s="41">
        <v>22248623</v>
      </c>
      <c r="F37" s="41">
        <v>26406272</v>
      </c>
      <c r="G37" s="41">
        <v>25593579</v>
      </c>
      <c r="H37" s="5"/>
      <c r="I37" s="5"/>
    </row>
    <row r="38" spans="1:9" x14ac:dyDescent="0.2">
      <c r="A38" s="11" t="s">
        <v>6</v>
      </c>
      <c r="B38" s="42">
        <v>327660198</v>
      </c>
      <c r="C38" s="43">
        <v>324300309</v>
      </c>
      <c r="D38" s="59">
        <v>317793186</v>
      </c>
      <c r="E38" s="43">
        <v>329825711</v>
      </c>
      <c r="F38" s="43">
        <v>333187194</v>
      </c>
      <c r="G38" s="43">
        <v>349853023</v>
      </c>
      <c r="H38" s="5"/>
      <c r="I38" s="5"/>
    </row>
    <row r="39" spans="1:9" ht="24.75" customHeight="1" x14ac:dyDescent="0.2">
      <c r="A39" s="18" t="s">
        <v>37</v>
      </c>
      <c r="B39" s="68">
        <v>0</v>
      </c>
      <c r="C39" s="68">
        <v>0</v>
      </c>
      <c r="D39" s="69">
        <v>0</v>
      </c>
      <c r="E39" s="68">
        <v>0</v>
      </c>
      <c r="F39" s="68">
        <v>0</v>
      </c>
      <c r="G39" s="68">
        <v>0</v>
      </c>
      <c r="H39" s="5"/>
      <c r="I39" s="5"/>
    </row>
    <row r="40" spans="1:9" x14ac:dyDescent="0.2">
      <c r="A40" s="18" t="s">
        <v>21</v>
      </c>
      <c r="B40" s="47">
        <v>327660198</v>
      </c>
      <c r="C40" s="48">
        <v>324300309</v>
      </c>
      <c r="D40" s="48">
        <v>317793186</v>
      </c>
      <c r="E40" s="48">
        <v>329825711</v>
      </c>
      <c r="F40" s="48">
        <v>333187194</v>
      </c>
      <c r="G40" s="48">
        <v>349853023</v>
      </c>
      <c r="H40" s="5"/>
      <c r="I40" s="5"/>
    </row>
    <row r="41" spans="1:9" ht="10.5" customHeight="1" x14ac:dyDescent="0.2">
      <c r="A41" s="11"/>
      <c r="B41" s="4"/>
      <c r="C41" s="4"/>
      <c r="D41" s="34"/>
      <c r="E41" s="55"/>
      <c r="F41" s="34"/>
      <c r="G41" s="34"/>
      <c r="H41" s="5"/>
      <c r="I41" s="5"/>
    </row>
    <row r="42" spans="1:9" x14ac:dyDescent="0.2">
      <c r="A42" s="11" t="s">
        <v>7</v>
      </c>
      <c r="B42" s="12">
        <v>13.75</v>
      </c>
      <c r="C42" s="12">
        <v>13.67</v>
      </c>
      <c r="D42" s="54">
        <v>13.44</v>
      </c>
      <c r="E42" s="12">
        <v>12.683</v>
      </c>
      <c r="F42" s="12">
        <v>12.914999999999999</v>
      </c>
      <c r="G42" s="12">
        <v>12.973000000000001</v>
      </c>
      <c r="H42" s="5"/>
      <c r="I42" s="65"/>
    </row>
    <row r="43" spans="1:9" x14ac:dyDescent="0.2">
      <c r="A43" s="11" t="s">
        <v>8</v>
      </c>
      <c r="B43" s="12">
        <v>3.14</v>
      </c>
      <c r="C43" s="12">
        <v>3.06</v>
      </c>
      <c r="D43" s="54">
        <v>2.83</v>
      </c>
      <c r="E43" s="12">
        <v>2.31</v>
      </c>
      <c r="F43" s="12">
        <v>2.5499999999999998</v>
      </c>
      <c r="G43" s="12">
        <v>2.89</v>
      </c>
      <c r="H43" s="5"/>
      <c r="I43" s="5"/>
    </row>
    <row r="44" spans="1:9" x14ac:dyDescent="0.2">
      <c r="A44" s="11" t="s">
        <v>9</v>
      </c>
      <c r="B44" s="16">
        <v>10.61</v>
      </c>
      <c r="C44" s="40">
        <v>10.61</v>
      </c>
      <c r="D44" s="57">
        <v>10.61</v>
      </c>
      <c r="E44" s="40">
        <v>10.372999999999999</v>
      </c>
      <c r="F44" s="40">
        <v>10.364999999999998</v>
      </c>
      <c r="G44" s="40">
        <v>10.083</v>
      </c>
      <c r="H44" s="65"/>
      <c r="I44" s="65"/>
    </row>
    <row r="45" spans="1:9" ht="10.5" customHeight="1" x14ac:dyDescent="0.2">
      <c r="A45" s="11"/>
      <c r="B45" s="4"/>
      <c r="C45" s="4"/>
      <c r="D45" s="34"/>
      <c r="E45" s="55"/>
      <c r="F45" s="34"/>
      <c r="G45" s="34"/>
      <c r="H45" s="5"/>
      <c r="I45" s="5"/>
    </row>
    <row r="46" spans="1:9" x14ac:dyDescent="0.2">
      <c r="A46" s="11" t="s">
        <v>10</v>
      </c>
      <c r="B46" s="49">
        <v>3476474.7007799996</v>
      </c>
      <c r="C46" s="50">
        <v>3440826.2784899999</v>
      </c>
      <c r="D46" s="62">
        <v>3373892.9343399997</v>
      </c>
      <c r="E46" s="50">
        <v>3421282.1002029995</v>
      </c>
      <c r="F46" s="50">
        <v>3453485.2658099993</v>
      </c>
      <c r="G46" s="50">
        <v>3527568.030909</v>
      </c>
      <c r="H46" s="5"/>
      <c r="I46" s="5"/>
    </row>
    <row r="47" spans="1:9" ht="10.5" customHeight="1" x14ac:dyDescent="0.2">
      <c r="A47" s="95"/>
      <c r="B47" s="96"/>
      <c r="C47" s="96"/>
      <c r="D47" s="96"/>
      <c r="E47" s="96"/>
      <c r="F47" s="96"/>
      <c r="G47" s="97"/>
      <c r="H47" s="5"/>
      <c r="I47" s="5"/>
    </row>
    <row r="48" spans="1:9" x14ac:dyDescent="0.2">
      <c r="A48" s="10" t="s">
        <v>15</v>
      </c>
      <c r="B48" s="1">
        <v>2015</v>
      </c>
      <c r="C48" s="1">
        <v>2016</v>
      </c>
      <c r="D48" s="1">
        <v>2017</v>
      </c>
      <c r="E48" s="1">
        <v>2018</v>
      </c>
      <c r="F48" s="1">
        <v>2019</v>
      </c>
      <c r="G48" s="1">
        <v>2020</v>
      </c>
      <c r="H48" s="5"/>
      <c r="I48" s="5"/>
    </row>
    <row r="49" spans="1:9" ht="9.75" customHeight="1" x14ac:dyDescent="0.2">
      <c r="A49" s="9"/>
      <c r="B49" s="3"/>
      <c r="C49" s="3"/>
      <c r="D49" s="3"/>
      <c r="E49" s="3"/>
      <c r="F49" s="3"/>
      <c r="G49" s="3"/>
      <c r="H49" s="5"/>
      <c r="I49" s="5"/>
    </row>
    <row r="50" spans="1:9" x14ac:dyDescent="0.2">
      <c r="A50" s="11" t="s">
        <v>16</v>
      </c>
      <c r="B50" s="51">
        <v>789467840</v>
      </c>
      <c r="C50" s="51">
        <v>854151276</v>
      </c>
      <c r="D50" s="51">
        <v>849653665</v>
      </c>
      <c r="E50" s="50">
        <v>860176687</v>
      </c>
      <c r="F50" s="50">
        <v>863336888</v>
      </c>
      <c r="G50" s="50">
        <v>899627887</v>
      </c>
      <c r="H50" s="5"/>
      <c r="I50" s="5"/>
    </row>
    <row r="51" spans="1:9" x14ac:dyDescent="0.2">
      <c r="A51" s="11" t="s">
        <v>17</v>
      </c>
      <c r="B51" s="49">
        <v>8644102.214759998</v>
      </c>
      <c r="C51" s="49">
        <v>9369858.5992200002</v>
      </c>
      <c r="D51" s="50">
        <v>9325411.6943499986</v>
      </c>
      <c r="E51" s="50">
        <v>8922612.7742509991</v>
      </c>
      <c r="F51" s="50">
        <v>8948486.8441199996</v>
      </c>
      <c r="G51" s="50">
        <v>9070947.9846209995</v>
      </c>
      <c r="H51" s="5"/>
      <c r="I51" s="5"/>
    </row>
    <row r="52" spans="1:9" x14ac:dyDescent="0.2">
      <c r="A52" s="11" t="s">
        <v>18</v>
      </c>
      <c r="B52" s="49">
        <v>-607637.28413000144</v>
      </c>
      <c r="C52" s="49">
        <v>725756.38446000218</v>
      </c>
      <c r="D52" s="50">
        <v>-44446.904870001599</v>
      </c>
      <c r="E52" s="50">
        <v>-402798.92009899952</v>
      </c>
      <c r="F52" s="50">
        <v>25874.069869000465</v>
      </c>
      <c r="G52" s="50">
        <v>122461.14050099999</v>
      </c>
      <c r="H52" s="5"/>
      <c r="I52" s="5"/>
    </row>
    <row r="53" spans="1:9" x14ac:dyDescent="0.2">
      <c r="A53" s="11" t="s">
        <v>19</v>
      </c>
      <c r="B53" s="17">
        <v>-6.567816616571448E-2</v>
      </c>
      <c r="C53" s="17">
        <v>8.3959718016841225E-2</v>
      </c>
      <c r="D53" s="38">
        <v>-4.7436046552187684E-3</v>
      </c>
      <c r="E53" s="38">
        <v>-4.3193687667756685E-2</v>
      </c>
      <c r="F53" s="38">
        <v>2.8998310835216582E-3</v>
      </c>
      <c r="G53" s="38">
        <v>1.368512270669186E-2</v>
      </c>
      <c r="H53" s="5"/>
      <c r="I53" s="5"/>
    </row>
    <row r="54" spans="1:9" ht="2.25" customHeight="1" x14ac:dyDescent="0.2">
      <c r="A54" s="20"/>
      <c r="B54" s="33"/>
      <c r="C54" s="21"/>
      <c r="D54" s="21"/>
      <c r="E54" s="21"/>
      <c r="F54" s="21"/>
      <c r="G54" s="21"/>
      <c r="H54" s="8"/>
      <c r="I54" s="5"/>
    </row>
    <row r="55" spans="1:9" ht="25.15" customHeight="1" x14ac:dyDescent="0.2">
      <c r="A55" s="98" t="s">
        <v>32</v>
      </c>
      <c r="B55" s="99"/>
      <c r="C55" s="99"/>
      <c r="D55" s="99"/>
      <c r="E55" s="99"/>
      <c r="F55" s="99"/>
      <c r="G55" s="99"/>
      <c r="H55" s="5"/>
      <c r="I55" s="5"/>
    </row>
    <row r="56" spans="1:9" x14ac:dyDescent="0.2">
      <c r="A56" s="20"/>
      <c r="B56" s="33"/>
      <c r="C56" s="21"/>
      <c r="D56" s="21"/>
      <c r="E56" s="21" t="s">
        <v>23</v>
      </c>
      <c r="F56" s="21"/>
      <c r="G56" s="25">
        <v>1</v>
      </c>
      <c r="H56" s="5"/>
      <c r="I56" s="5"/>
    </row>
    <row r="57" spans="1:9" x14ac:dyDescent="0.2">
      <c r="A57" s="20"/>
      <c r="B57" s="33"/>
      <c r="C57" s="21"/>
      <c r="D57" s="21"/>
      <c r="E57" s="21" t="s">
        <v>35</v>
      </c>
      <c r="F57" s="28"/>
      <c r="G57" s="25">
        <v>0.86</v>
      </c>
      <c r="H57" s="70">
        <v>0.86</v>
      </c>
      <c r="I57" s="5"/>
    </row>
    <row r="58" spans="1:9" x14ac:dyDescent="0.2">
      <c r="A58" s="20"/>
      <c r="D58" s="21"/>
      <c r="E58" s="21" t="s">
        <v>22</v>
      </c>
      <c r="F58" s="21"/>
      <c r="G58" s="25">
        <v>1.25</v>
      </c>
      <c r="H58" s="5"/>
      <c r="I58" s="5"/>
    </row>
    <row r="59" spans="1:9" x14ac:dyDescent="0.2">
      <c r="A59" s="20"/>
      <c r="D59" s="21"/>
      <c r="E59" s="21" t="s">
        <v>26</v>
      </c>
      <c r="F59" s="32"/>
      <c r="G59" s="25">
        <v>1.4159999999999999</v>
      </c>
      <c r="H59" s="5"/>
      <c r="I59" s="5"/>
    </row>
    <row r="60" spans="1:9" x14ac:dyDescent="0.2">
      <c r="A60" s="20" t="s">
        <v>40</v>
      </c>
      <c r="D60" s="21"/>
      <c r="E60" s="21"/>
      <c r="F60" s="32"/>
      <c r="G60" s="25"/>
      <c r="H60" s="5"/>
      <c r="I60" s="5"/>
    </row>
    <row r="61" spans="1:9" x14ac:dyDescent="0.2">
      <c r="A61" s="20"/>
      <c r="D61" s="21"/>
      <c r="E61" s="21" t="s">
        <v>34</v>
      </c>
      <c r="F61" s="32"/>
      <c r="G61" s="25">
        <v>1</v>
      </c>
      <c r="H61" s="5"/>
      <c r="I61" s="5"/>
    </row>
    <row r="62" spans="1:9" ht="18.75" customHeight="1" thickBot="1" x14ac:dyDescent="0.25">
      <c r="A62" s="100"/>
      <c r="B62" s="101"/>
      <c r="C62" s="101"/>
      <c r="D62" s="30"/>
      <c r="E62" s="30" t="s">
        <v>24</v>
      </c>
      <c r="F62" s="27"/>
      <c r="G62" s="31">
        <v>0.25</v>
      </c>
      <c r="H62" s="5"/>
      <c r="I62" s="5"/>
    </row>
    <row r="63" spans="1:9" ht="13.5" hidden="1" thickBot="1" x14ac:dyDescent="0.25">
      <c r="A63" s="22"/>
      <c r="B63" s="23"/>
      <c r="C63" s="23"/>
      <c r="D63" s="23"/>
      <c r="E63" s="23"/>
      <c r="F63" s="23"/>
      <c r="G63" s="26"/>
      <c r="H63" s="24"/>
      <c r="I63" s="23"/>
    </row>
    <row r="72" spans="2:7" hidden="1" x14ac:dyDescent="0.2"/>
    <row r="73" spans="2:7" hidden="1" x14ac:dyDescent="0.2">
      <c r="B73" s="19" t="e">
        <v>#REF!</v>
      </c>
      <c r="C73" s="19" t="e">
        <v>#REF!</v>
      </c>
      <c r="D73" s="19" t="e">
        <v>#REF!</v>
      </c>
      <c r="E73" s="19" t="e">
        <v>#REF!</v>
      </c>
      <c r="F73" s="19">
        <v>1015771396</v>
      </c>
      <c r="G73" s="19">
        <v>1075718806</v>
      </c>
    </row>
    <row r="74" spans="2:7" hidden="1" x14ac:dyDescent="0.2">
      <c r="B74" s="19" t="e">
        <v>#REF!</v>
      </c>
      <c r="C74" s="19" t="e">
        <v>#REF!</v>
      </c>
      <c r="D74" s="19" t="e">
        <v>#REF!</v>
      </c>
      <c r="E74" s="19" t="e">
        <v>#REF!</v>
      </c>
      <c r="F74" s="19">
        <v>226303556</v>
      </c>
      <c r="G74" s="19">
        <v>221567530</v>
      </c>
    </row>
    <row r="75" spans="2:7" hidden="1" x14ac:dyDescent="0.2">
      <c r="B75" s="19" t="e">
        <v>#REF!</v>
      </c>
      <c r="C75" s="19" t="e">
        <v>#REF!</v>
      </c>
      <c r="D75" s="19" t="e">
        <v>#REF!</v>
      </c>
      <c r="E75" s="19" t="e">
        <v>#REF!</v>
      </c>
      <c r="F75" s="19">
        <v>789467840</v>
      </c>
      <c r="G75" s="19">
        <v>854151276</v>
      </c>
    </row>
    <row r="76" spans="2:7" hidden="1" x14ac:dyDescent="0.2">
      <c r="B76" s="19" t="e">
        <v>#REF!</v>
      </c>
      <c r="C76" s="19" t="e">
        <v>#REF!</v>
      </c>
      <c r="D76" s="19" t="e">
        <v>#REF!</v>
      </c>
      <c r="E76" s="19" t="e">
        <v>#REF!</v>
      </c>
      <c r="F76" s="19">
        <v>0</v>
      </c>
      <c r="G76" s="19">
        <v>0</v>
      </c>
    </row>
    <row r="77" spans="2:7" hidden="1" x14ac:dyDescent="0.2">
      <c r="B77" s="19"/>
      <c r="C77" s="19"/>
      <c r="D77" s="19"/>
      <c r="E77" s="19"/>
      <c r="F77" s="19"/>
      <c r="G77" s="19"/>
    </row>
    <row r="78" spans="2:7" hidden="1" x14ac:dyDescent="0.2">
      <c r="B78" s="19" t="e">
        <v>#REF!</v>
      </c>
      <c r="C78" s="19" t="e">
        <v>#REF!</v>
      </c>
      <c r="D78" s="19" t="e">
        <v>#REF!</v>
      </c>
      <c r="E78" s="19" t="e">
        <v>#REF!</v>
      </c>
      <c r="F78" s="19">
        <v>0</v>
      </c>
      <c r="G78" s="19">
        <v>0</v>
      </c>
    </row>
    <row r="79" spans="2:7" hidden="1" x14ac:dyDescent="0.2">
      <c r="B79" s="19">
        <v>25356987</v>
      </c>
      <c r="C79" s="19">
        <v>26872212</v>
      </c>
      <c r="D79" s="19">
        <v>44087349</v>
      </c>
      <c r="E79" s="19">
        <v>50376757</v>
      </c>
      <c r="F79" s="19">
        <v>53062568</v>
      </c>
      <c r="G79" s="19">
        <v>53062568</v>
      </c>
    </row>
    <row r="80" spans="2:7" hidden="1" x14ac:dyDescent="0.2"/>
    <row r="81" spans="2:7" hidden="1" x14ac:dyDescent="0.2">
      <c r="B81" s="19" t="e">
        <v>#REF!</v>
      </c>
      <c r="C81" s="19" t="e">
        <v>#REF!</v>
      </c>
      <c r="D81" s="19" t="e">
        <v>#REF!</v>
      </c>
      <c r="E81" s="19" t="e">
        <v>#REF!</v>
      </c>
      <c r="F81" s="19">
        <v>-53062568</v>
      </c>
      <c r="G81" s="19">
        <v>-53062568</v>
      </c>
    </row>
    <row r="82" spans="2:7" hidden="1" x14ac:dyDescent="0.2"/>
  </sheetData>
  <mergeCells count="10">
    <mergeCell ref="A28:G28"/>
    <mergeCell ref="A47:G47"/>
    <mergeCell ref="A55:G55"/>
    <mergeCell ref="A62:C62"/>
    <mergeCell ref="A1:H1"/>
    <mergeCell ref="A3:G3"/>
    <mergeCell ref="A4:H4"/>
    <mergeCell ref="A5:H5"/>
    <mergeCell ref="A6:G6"/>
    <mergeCell ref="A8:G8"/>
  </mergeCells>
  <conditionalFormatting sqref="B17:G17 B19:G21">
    <cfRule type="cellIs" dxfId="32" priority="7" stopIfTrue="1" operator="notEqual">
      <formula>0</formula>
    </cfRule>
  </conditionalFormatting>
  <conditionalFormatting sqref="B25:G25 B27:G27">
    <cfRule type="cellIs" dxfId="31" priority="6" stopIfTrue="1" operator="notEqual">
      <formula>0</formula>
    </cfRule>
  </conditionalFormatting>
  <conditionalFormatting sqref="B36:G36 B38:G40">
    <cfRule type="cellIs" dxfId="30" priority="5" stopIfTrue="1" operator="notEqual">
      <formula>0</formula>
    </cfRule>
  </conditionalFormatting>
  <conditionalFormatting sqref="B44:G44">
    <cfRule type="cellIs" dxfId="29" priority="4" stopIfTrue="1" operator="notEqual">
      <formula>0</formula>
    </cfRule>
  </conditionalFormatting>
  <conditionalFormatting sqref="B46:G46">
    <cfRule type="cellIs" dxfId="28" priority="3" stopIfTrue="1" operator="notEqual">
      <formula>0</formula>
    </cfRule>
  </conditionalFormatting>
  <conditionalFormatting sqref="B50:G53">
    <cfRule type="cellIs" dxfId="27" priority="1" stopIfTrue="1" operator="notEqual">
      <formula>0</formula>
    </cfRule>
  </conditionalFormatting>
  <conditionalFormatting sqref="C54:G54 C56:G56 C57">
    <cfRule type="cellIs" dxfId="26" priority="30" stopIfTrue="1" operator="notEqual">
      <formula>0</formula>
    </cfRule>
  </conditionalFormatting>
  <conditionalFormatting sqref="C63:G63">
    <cfRule type="cellIs" dxfId="25" priority="29" stopIfTrue="1" operator="notEqual">
      <formula>0</formula>
    </cfRule>
  </conditionalFormatting>
  <conditionalFormatting sqref="D57:G62">
    <cfRule type="cellIs" dxfId="24" priority="14" stopIfTrue="1" operator="notEqual">
      <formula>0</formula>
    </cfRule>
  </conditionalFormatting>
  <conditionalFormatting sqref="H57">
    <cfRule type="cellIs" dxfId="23" priority="15" stopIfTrue="1" operator="notEqual">
      <formula>0</formula>
    </cfRule>
  </conditionalFormatting>
  <printOptions horizontalCentered="1"/>
  <pageMargins left="0.45" right="0.25" top="0.03" bottom="0.08" header="0.3" footer="0.17"/>
  <pageSetup orientation="portrait" r:id="rId1"/>
  <headerFooter alignWithMargins="0">
    <oddFooter xml:space="preserve">&amp;L&amp;"Arial,Bold"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topLeftCell="A7" zoomScale="190" zoomScaleNormal="190" workbookViewId="0">
      <selection sqref="A1:XFD1048576"/>
    </sheetView>
  </sheetViews>
  <sheetFormatPr defaultRowHeight="12.75" x14ac:dyDescent="0.2"/>
  <cols>
    <col min="1" max="1" width="19.85546875" customWidth="1"/>
    <col min="2" max="2" width="12.42578125" customWidth="1"/>
    <col min="3" max="3" width="13.140625" customWidth="1"/>
    <col min="4" max="4" width="12.5703125" customWidth="1"/>
    <col min="5" max="5" width="12.85546875" customWidth="1"/>
    <col min="6" max="6" width="13.28515625" customWidth="1"/>
    <col min="7" max="7" width="15" customWidth="1"/>
    <col min="8" max="8" width="0.42578125" customWidth="1"/>
    <col min="9" max="9" width="2.140625" customWidth="1"/>
    <col min="10" max="10" width="0.7109375" customWidth="1"/>
    <col min="11" max="11" width="10.140625" bestFit="1" customWidth="1"/>
  </cols>
  <sheetData>
    <row r="1" spans="1:9" ht="18" x14ac:dyDescent="0.25">
      <c r="A1" s="102" t="s">
        <v>12</v>
      </c>
      <c r="B1" s="103"/>
      <c r="C1" s="103"/>
      <c r="D1" s="103"/>
      <c r="E1" s="103"/>
      <c r="F1" s="103"/>
      <c r="G1" s="103"/>
      <c r="H1" s="103"/>
      <c r="I1" s="66"/>
    </row>
    <row r="2" spans="1:9" ht="4.1500000000000004" customHeight="1" x14ac:dyDescent="0.2">
      <c r="A2" s="5"/>
      <c r="I2" s="5"/>
    </row>
    <row r="3" spans="1:9" x14ac:dyDescent="0.2">
      <c r="A3" s="104" t="s">
        <v>29</v>
      </c>
      <c r="B3" s="105"/>
      <c r="C3" s="105"/>
      <c r="D3" s="105"/>
      <c r="E3" s="105"/>
      <c r="F3" s="105"/>
      <c r="G3" s="105"/>
      <c r="H3" s="2"/>
      <c r="I3" s="5"/>
    </row>
    <row r="4" spans="1:9" x14ac:dyDescent="0.2">
      <c r="A4" s="104" t="s">
        <v>39</v>
      </c>
      <c r="B4" s="105"/>
      <c r="C4" s="105"/>
      <c r="D4" s="105"/>
      <c r="E4" s="105"/>
      <c r="F4" s="105"/>
      <c r="G4" s="105"/>
      <c r="H4" s="105"/>
      <c r="I4" s="5"/>
    </row>
    <row r="5" spans="1:9" x14ac:dyDescent="0.2">
      <c r="A5" s="104" t="s">
        <v>28</v>
      </c>
      <c r="B5" s="105"/>
      <c r="C5" s="105"/>
      <c r="D5" s="105"/>
      <c r="E5" s="105"/>
      <c r="F5" s="105"/>
      <c r="G5" s="105"/>
      <c r="H5" s="105"/>
      <c r="I5" s="5"/>
    </row>
    <row r="6" spans="1:9" x14ac:dyDescent="0.2">
      <c r="A6" s="104" t="s">
        <v>27</v>
      </c>
      <c r="B6" s="105"/>
      <c r="C6" s="105"/>
      <c r="D6" s="105"/>
      <c r="E6" s="105"/>
      <c r="F6" s="105"/>
      <c r="G6" s="105"/>
      <c r="H6" s="2"/>
      <c r="I6" s="5"/>
    </row>
    <row r="7" spans="1:9" ht="5.65" customHeight="1" x14ac:dyDescent="0.2">
      <c r="A7" s="8"/>
      <c r="B7" s="2"/>
      <c r="C7" s="2"/>
      <c r="D7" s="2"/>
      <c r="E7" s="2"/>
      <c r="F7" s="2"/>
      <c r="G7" s="2"/>
      <c r="H7" s="2"/>
      <c r="I7" s="5"/>
    </row>
    <row r="8" spans="1:9" ht="18" x14ac:dyDescent="0.25">
      <c r="A8" s="106" t="s">
        <v>36</v>
      </c>
      <c r="B8" s="107"/>
      <c r="C8" s="107"/>
      <c r="D8" s="107"/>
      <c r="E8" s="107"/>
      <c r="F8" s="107"/>
      <c r="G8" s="107"/>
      <c r="H8" s="2"/>
      <c r="I8" s="5"/>
    </row>
    <row r="9" spans="1:9" ht="6" customHeight="1" x14ac:dyDescent="0.2">
      <c r="A9" s="9"/>
      <c r="B9" s="3"/>
      <c r="C9" s="3"/>
      <c r="D9" s="3"/>
      <c r="E9" s="3"/>
      <c r="F9" s="3"/>
      <c r="G9" s="3"/>
      <c r="H9" s="2"/>
      <c r="I9" s="5"/>
    </row>
    <row r="10" spans="1:9" x14ac:dyDescent="0.2">
      <c r="A10" s="10" t="s">
        <v>14</v>
      </c>
      <c r="B10" s="1">
        <v>2014</v>
      </c>
      <c r="C10" s="1">
        <v>2015</v>
      </c>
      <c r="D10" s="1">
        <v>2016</v>
      </c>
      <c r="E10" s="1">
        <v>2017</v>
      </c>
      <c r="F10" s="1">
        <v>2018</v>
      </c>
      <c r="G10" s="1">
        <v>2019</v>
      </c>
      <c r="H10" s="5"/>
      <c r="I10" s="5"/>
    </row>
    <row r="11" spans="1:9" ht="7.9" customHeight="1" x14ac:dyDescent="0.2">
      <c r="A11" s="9"/>
      <c r="B11" s="3"/>
      <c r="C11" s="3"/>
      <c r="D11" s="3"/>
      <c r="E11" s="3"/>
      <c r="F11" s="3"/>
      <c r="G11" s="3"/>
      <c r="H11" s="5"/>
      <c r="I11" s="5"/>
    </row>
    <row r="12" spans="1:9" x14ac:dyDescent="0.2">
      <c r="A12" s="11" t="s">
        <v>0</v>
      </c>
      <c r="B12" s="52">
        <v>604266526</v>
      </c>
      <c r="C12" s="52">
        <v>615865782</v>
      </c>
      <c r="D12" s="52">
        <v>683768174</v>
      </c>
      <c r="E12" s="52">
        <v>699627394</v>
      </c>
      <c r="F12" s="52">
        <v>700652895</v>
      </c>
      <c r="G12" s="52">
        <v>697419958</v>
      </c>
      <c r="H12" s="5"/>
      <c r="I12" s="5"/>
    </row>
    <row r="13" spans="1:9" x14ac:dyDescent="0.2">
      <c r="A13" s="11" t="s">
        <v>1</v>
      </c>
      <c r="B13" s="41">
        <v>36375360</v>
      </c>
      <c r="C13" s="41">
        <v>26320630</v>
      </c>
      <c r="D13" s="41">
        <v>21008360</v>
      </c>
      <c r="E13" s="41">
        <v>16874210</v>
      </c>
      <c r="F13" s="41">
        <v>13958040</v>
      </c>
      <c r="G13" s="41">
        <v>12050370</v>
      </c>
      <c r="H13" s="5"/>
      <c r="I13" s="5"/>
    </row>
    <row r="14" spans="1:9" x14ac:dyDescent="0.2">
      <c r="A14" s="11" t="s">
        <v>2</v>
      </c>
      <c r="B14" s="41">
        <v>10169610</v>
      </c>
      <c r="C14" s="41">
        <v>9768590</v>
      </c>
      <c r="D14" s="41">
        <v>9117020</v>
      </c>
      <c r="E14" s="41">
        <v>9472780</v>
      </c>
      <c r="F14" s="41">
        <v>9426294</v>
      </c>
      <c r="G14" s="41">
        <v>9711663</v>
      </c>
      <c r="H14" s="5"/>
      <c r="I14" s="5"/>
    </row>
    <row r="15" spans="1:9" x14ac:dyDescent="0.2">
      <c r="A15" s="11" t="s">
        <v>3</v>
      </c>
      <c r="B15" s="41">
        <v>8380331</v>
      </c>
      <c r="C15" s="41">
        <v>8642291</v>
      </c>
      <c r="D15" s="41">
        <v>9545925</v>
      </c>
      <c r="E15" s="41">
        <v>7191738</v>
      </c>
      <c r="F15" s="41">
        <v>7275876</v>
      </c>
      <c r="G15" s="41">
        <v>10503542</v>
      </c>
      <c r="H15" s="5"/>
      <c r="I15" s="5"/>
    </row>
    <row r="16" spans="1:9" x14ac:dyDescent="0.2">
      <c r="A16" s="11" t="s">
        <v>11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17255</v>
      </c>
      <c r="H16" s="5"/>
      <c r="I16" s="5"/>
    </row>
    <row r="17" spans="1:10" x14ac:dyDescent="0.2">
      <c r="A17" s="11" t="s">
        <v>4</v>
      </c>
      <c r="B17" s="42">
        <v>659191827</v>
      </c>
      <c r="C17" s="42">
        <v>660597293</v>
      </c>
      <c r="D17" s="43">
        <v>723439479</v>
      </c>
      <c r="E17" s="43">
        <v>733166122</v>
      </c>
      <c r="F17" s="43">
        <v>731313105</v>
      </c>
      <c r="G17" s="43">
        <v>729702788</v>
      </c>
      <c r="H17" s="5"/>
      <c r="I17" s="5"/>
    </row>
    <row r="18" spans="1:10" x14ac:dyDescent="0.2">
      <c r="A18" s="14" t="s">
        <v>5</v>
      </c>
      <c r="B18" s="41">
        <v>191748095</v>
      </c>
      <c r="C18" s="41">
        <v>198789651</v>
      </c>
      <c r="D18" s="41">
        <v>193588512</v>
      </c>
      <c r="E18" s="41">
        <v>201305643</v>
      </c>
      <c r="F18" s="41">
        <v>200962129</v>
      </c>
      <c r="G18" s="41">
        <v>199553094</v>
      </c>
      <c r="H18" s="5"/>
      <c r="I18" s="5"/>
    </row>
    <row r="19" spans="1:10" x14ac:dyDescent="0.2">
      <c r="A19" s="11" t="s">
        <v>6</v>
      </c>
      <c r="B19" s="42">
        <v>467443732</v>
      </c>
      <c r="C19" s="42">
        <v>461807642</v>
      </c>
      <c r="D19" s="43">
        <v>529850967</v>
      </c>
      <c r="E19" s="43">
        <v>531860479</v>
      </c>
      <c r="F19" s="43">
        <v>530350976</v>
      </c>
      <c r="G19" s="43">
        <v>530149694</v>
      </c>
      <c r="H19" s="5"/>
      <c r="I19" s="5"/>
    </row>
    <row r="20" spans="1:10" ht="24" customHeight="1" x14ac:dyDescent="0.2">
      <c r="A20" s="18" t="s">
        <v>37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5"/>
      <c r="I20" s="5"/>
    </row>
    <row r="21" spans="1:10" x14ac:dyDescent="0.2">
      <c r="A21" s="18" t="s">
        <v>21</v>
      </c>
      <c r="B21" s="47">
        <v>467443732</v>
      </c>
      <c r="C21" s="47">
        <v>461807642</v>
      </c>
      <c r="D21" s="48">
        <v>529850967</v>
      </c>
      <c r="E21" s="48">
        <v>531860479</v>
      </c>
      <c r="F21" s="48">
        <v>530350976</v>
      </c>
      <c r="G21" s="48">
        <v>530149694</v>
      </c>
      <c r="H21" s="64"/>
      <c r="I21" s="5"/>
    </row>
    <row r="22" spans="1:10" ht="10.5" customHeight="1" x14ac:dyDescent="0.2">
      <c r="A22" s="11"/>
      <c r="B22" s="4"/>
      <c r="C22" s="4"/>
      <c r="D22" s="34"/>
      <c r="E22" s="34"/>
      <c r="F22" s="34"/>
      <c r="G22" s="34"/>
      <c r="H22" s="5"/>
      <c r="I22" s="5"/>
    </row>
    <row r="23" spans="1:10" x14ac:dyDescent="0.2">
      <c r="A23" s="11" t="s">
        <v>7</v>
      </c>
      <c r="B23" s="12">
        <v>14.11</v>
      </c>
      <c r="C23" s="12">
        <v>13.75</v>
      </c>
      <c r="D23" s="12">
        <v>13.67</v>
      </c>
      <c r="E23" s="12">
        <v>13.44</v>
      </c>
      <c r="F23" s="12">
        <v>12.683</v>
      </c>
      <c r="G23" s="12">
        <v>12.914999999999999</v>
      </c>
      <c r="H23" s="5"/>
      <c r="I23" s="5"/>
      <c r="J23" s="39"/>
    </row>
    <row r="24" spans="1:10" x14ac:dyDescent="0.2">
      <c r="A24" s="11" t="s">
        <v>8</v>
      </c>
      <c r="B24" s="12">
        <v>2.7</v>
      </c>
      <c r="C24" s="12">
        <v>2.56</v>
      </c>
      <c r="D24" s="12">
        <v>2.48</v>
      </c>
      <c r="E24" s="12">
        <v>2.25</v>
      </c>
      <c r="F24" s="12">
        <v>2.31</v>
      </c>
      <c r="G24" s="12">
        <v>2.5499999999999998</v>
      </c>
      <c r="H24" s="5"/>
      <c r="I24" s="5"/>
    </row>
    <row r="25" spans="1:10" x14ac:dyDescent="0.2">
      <c r="A25" s="11" t="s">
        <v>9</v>
      </c>
      <c r="B25" s="16">
        <v>11.41</v>
      </c>
      <c r="C25" s="16">
        <v>11.19</v>
      </c>
      <c r="D25" s="35">
        <v>11.19</v>
      </c>
      <c r="E25" s="35">
        <v>11.19</v>
      </c>
      <c r="F25" s="35">
        <v>10.372999999999999</v>
      </c>
      <c r="G25" s="35">
        <v>10.364999999999998</v>
      </c>
      <c r="H25" s="5"/>
      <c r="I25" s="65"/>
      <c r="J25" s="39"/>
    </row>
    <row r="26" spans="1:10" ht="6" customHeight="1" x14ac:dyDescent="0.2">
      <c r="A26" s="11"/>
      <c r="B26" s="4"/>
      <c r="C26" s="4"/>
      <c r="D26" s="34"/>
      <c r="E26" s="34"/>
      <c r="F26" s="34"/>
      <c r="G26" s="34"/>
      <c r="H26" s="5"/>
      <c r="I26" s="5"/>
    </row>
    <row r="27" spans="1:10" x14ac:dyDescent="0.2">
      <c r="A27" s="11" t="s">
        <v>10</v>
      </c>
      <c r="B27" s="49">
        <v>5333532.9821199998</v>
      </c>
      <c r="C27" s="49">
        <v>5167627.5139799993</v>
      </c>
      <c r="D27" s="50">
        <v>5929032.3207299998</v>
      </c>
      <c r="E27" s="50">
        <v>5951518.7600099994</v>
      </c>
      <c r="F27" s="50">
        <v>5501330.6740479991</v>
      </c>
      <c r="G27" s="50">
        <v>5495001.5783099998</v>
      </c>
      <c r="H27" s="5"/>
      <c r="I27" s="5"/>
    </row>
    <row r="28" spans="1:10" ht="7.9" customHeight="1" x14ac:dyDescent="0.2">
      <c r="A28" s="93"/>
      <c r="B28" s="94"/>
      <c r="C28" s="94"/>
      <c r="D28" s="94"/>
      <c r="E28" s="94"/>
      <c r="F28" s="94"/>
      <c r="G28" s="94"/>
      <c r="H28" s="2"/>
      <c r="I28" s="5"/>
    </row>
    <row r="29" spans="1:10" x14ac:dyDescent="0.2">
      <c r="A29" s="10" t="s">
        <v>13</v>
      </c>
      <c r="B29" s="1">
        <v>2014</v>
      </c>
      <c r="C29" s="1">
        <v>2015</v>
      </c>
      <c r="D29" s="1">
        <v>2016</v>
      </c>
      <c r="E29" s="53">
        <v>2017</v>
      </c>
      <c r="F29" s="1">
        <v>2018</v>
      </c>
      <c r="G29" s="1">
        <v>2019</v>
      </c>
      <c r="H29" s="5"/>
      <c r="I29" s="5"/>
    </row>
    <row r="30" spans="1:10" ht="7.5" customHeight="1" x14ac:dyDescent="0.2">
      <c r="A30" s="9"/>
      <c r="B30" s="3"/>
      <c r="C30" s="3"/>
      <c r="D30" s="37"/>
      <c r="E30" s="56"/>
      <c r="F30" s="37"/>
      <c r="G30" s="37"/>
      <c r="H30" s="5"/>
      <c r="I30" s="5"/>
    </row>
    <row r="31" spans="1:10" x14ac:dyDescent="0.2">
      <c r="A31" s="11" t="s">
        <v>0</v>
      </c>
      <c r="B31" s="52">
        <v>348261290</v>
      </c>
      <c r="C31" s="52">
        <v>334686993</v>
      </c>
      <c r="D31" s="52">
        <v>336579517</v>
      </c>
      <c r="E31" s="63">
        <v>330695652</v>
      </c>
      <c r="F31" s="52">
        <v>342135706</v>
      </c>
      <c r="G31" s="52">
        <v>351710208</v>
      </c>
      <c r="H31" s="5"/>
      <c r="I31" s="67"/>
    </row>
    <row r="32" spans="1:10" x14ac:dyDescent="0.2">
      <c r="A32" s="11" t="s">
        <v>1</v>
      </c>
      <c r="B32" s="41">
        <v>26223980</v>
      </c>
      <c r="C32" s="41">
        <v>19701900</v>
      </c>
      <c r="D32" s="41">
        <v>14974280</v>
      </c>
      <c r="E32" s="58">
        <v>11469470</v>
      </c>
      <c r="F32" s="41">
        <v>9145340</v>
      </c>
      <c r="G32" s="41">
        <v>7093090</v>
      </c>
      <c r="H32" s="5"/>
      <c r="I32" s="5"/>
    </row>
    <row r="33" spans="1:10" x14ac:dyDescent="0.2">
      <c r="A33" s="11" t="s">
        <v>2</v>
      </c>
      <c r="B33" s="41">
        <v>777350</v>
      </c>
      <c r="C33" s="41">
        <v>785210</v>
      </c>
      <c r="D33" s="41">
        <v>725530</v>
      </c>
      <c r="E33" s="58">
        <v>783700</v>
      </c>
      <c r="F33" s="41">
        <v>759518</v>
      </c>
      <c r="G33" s="41">
        <v>753903</v>
      </c>
      <c r="H33" s="5"/>
      <c r="I33" s="5"/>
    </row>
    <row r="34" spans="1:10" x14ac:dyDescent="0.2">
      <c r="A34" s="11" t="s">
        <v>3</v>
      </c>
      <c r="B34" s="41">
        <v>17578</v>
      </c>
      <c r="C34" s="41">
        <v>0</v>
      </c>
      <c r="D34" s="41">
        <v>0</v>
      </c>
      <c r="E34" s="58">
        <v>0</v>
      </c>
      <c r="F34" s="41">
        <v>33770</v>
      </c>
      <c r="G34" s="41">
        <v>36265</v>
      </c>
      <c r="H34" s="5"/>
      <c r="I34" s="5"/>
    </row>
    <row r="35" spans="1:10" x14ac:dyDescent="0.2">
      <c r="A35" s="11" t="s">
        <v>11</v>
      </c>
      <c r="B35" s="41">
        <v>0</v>
      </c>
      <c r="C35" s="41">
        <v>0</v>
      </c>
      <c r="D35" s="41">
        <v>0</v>
      </c>
      <c r="E35" s="58">
        <v>0</v>
      </c>
      <c r="F35" s="41">
        <v>0</v>
      </c>
      <c r="G35" s="41">
        <v>0</v>
      </c>
      <c r="H35" s="5"/>
      <c r="I35" s="5"/>
    </row>
    <row r="36" spans="1:10" x14ac:dyDescent="0.2">
      <c r="A36" s="11" t="s">
        <v>4</v>
      </c>
      <c r="B36" s="42">
        <v>375280198</v>
      </c>
      <c r="C36" s="42">
        <v>355174103</v>
      </c>
      <c r="D36" s="43">
        <v>352279327</v>
      </c>
      <c r="E36" s="59">
        <v>342948822</v>
      </c>
      <c r="F36" s="43">
        <v>352074334</v>
      </c>
      <c r="G36" s="43">
        <v>359593466</v>
      </c>
      <c r="H36" s="5"/>
      <c r="I36" s="5"/>
    </row>
    <row r="37" spans="1:10" x14ac:dyDescent="0.2">
      <c r="A37" s="15" t="s">
        <v>5</v>
      </c>
      <c r="B37" s="41">
        <v>31879101</v>
      </c>
      <c r="C37" s="41">
        <v>27513905</v>
      </c>
      <c r="D37" s="41">
        <v>27979018</v>
      </c>
      <c r="E37" s="58">
        <v>25155636</v>
      </c>
      <c r="F37" s="41">
        <v>22248623</v>
      </c>
      <c r="G37" s="41">
        <v>26406272</v>
      </c>
      <c r="H37" s="5"/>
      <c r="I37" s="5"/>
    </row>
    <row r="38" spans="1:10" x14ac:dyDescent="0.2">
      <c r="A38" s="11" t="s">
        <v>6</v>
      </c>
      <c r="B38" s="42">
        <v>343401097</v>
      </c>
      <c r="C38" s="42">
        <v>327660198</v>
      </c>
      <c r="D38" s="43">
        <v>324300309</v>
      </c>
      <c r="E38" s="59">
        <v>317793186</v>
      </c>
      <c r="F38" s="43">
        <v>329825711</v>
      </c>
      <c r="G38" s="43">
        <v>333187194</v>
      </c>
      <c r="H38" s="5"/>
      <c r="I38" s="5"/>
    </row>
    <row r="39" spans="1:10" ht="24.75" customHeight="1" x14ac:dyDescent="0.2">
      <c r="A39" s="18" t="s">
        <v>37</v>
      </c>
      <c r="B39" s="68">
        <v>0</v>
      </c>
      <c r="C39" s="68">
        <v>0</v>
      </c>
      <c r="D39" s="68">
        <v>0</v>
      </c>
      <c r="E39" s="69">
        <v>0</v>
      </c>
      <c r="F39" s="68">
        <v>0</v>
      </c>
      <c r="G39" s="68">
        <v>0</v>
      </c>
      <c r="H39" s="5"/>
      <c r="I39" s="5"/>
    </row>
    <row r="40" spans="1:10" x14ac:dyDescent="0.2">
      <c r="A40" s="18" t="s">
        <v>21</v>
      </c>
      <c r="B40" s="47">
        <v>343401097</v>
      </c>
      <c r="C40" s="47">
        <v>327660198</v>
      </c>
      <c r="D40" s="48">
        <v>324300309</v>
      </c>
      <c r="E40" s="48">
        <v>317793186</v>
      </c>
      <c r="F40" s="48">
        <v>329825711</v>
      </c>
      <c r="G40" s="48">
        <v>333187194</v>
      </c>
      <c r="H40" s="64"/>
      <c r="I40" s="5"/>
    </row>
    <row r="41" spans="1:10" ht="10.5" customHeight="1" x14ac:dyDescent="0.2">
      <c r="A41" s="11"/>
      <c r="B41" s="4"/>
      <c r="C41" s="4"/>
      <c r="D41" s="34"/>
      <c r="E41" s="55"/>
      <c r="F41" s="34"/>
      <c r="G41" s="34"/>
      <c r="H41" s="5"/>
      <c r="I41" s="5"/>
    </row>
    <row r="42" spans="1:10" x14ac:dyDescent="0.2">
      <c r="A42" s="11" t="s">
        <v>7</v>
      </c>
      <c r="B42" s="12">
        <v>14.11</v>
      </c>
      <c r="C42" s="12">
        <v>13.75</v>
      </c>
      <c r="D42" s="12">
        <v>13.67</v>
      </c>
      <c r="E42" s="54">
        <v>13.44</v>
      </c>
      <c r="F42" s="12">
        <v>12.683</v>
      </c>
      <c r="G42" s="12">
        <v>12.914999999999999</v>
      </c>
      <c r="H42" s="5"/>
      <c r="I42" s="5"/>
      <c r="J42" s="39"/>
    </row>
    <row r="43" spans="1:10" x14ac:dyDescent="0.2">
      <c r="A43" s="11" t="s">
        <v>8</v>
      </c>
      <c r="B43" s="12">
        <v>2.7</v>
      </c>
      <c r="C43" s="12">
        <v>3.14</v>
      </c>
      <c r="D43" s="12">
        <v>3.06</v>
      </c>
      <c r="E43" s="54">
        <v>2.83</v>
      </c>
      <c r="F43" s="12">
        <v>2.31</v>
      </c>
      <c r="G43" s="12">
        <v>2.5499999999999998</v>
      </c>
      <c r="H43" s="65"/>
      <c r="I43" s="5"/>
    </row>
    <row r="44" spans="1:10" x14ac:dyDescent="0.2">
      <c r="A44" s="11" t="s">
        <v>9</v>
      </c>
      <c r="B44" s="16">
        <v>11.41</v>
      </c>
      <c r="C44" s="16">
        <v>10.61</v>
      </c>
      <c r="D44" s="40">
        <v>10.61</v>
      </c>
      <c r="E44" s="57">
        <v>10.61</v>
      </c>
      <c r="F44" s="40">
        <v>10.372999999999999</v>
      </c>
      <c r="G44" s="40">
        <v>10.364999999999998</v>
      </c>
      <c r="H44" s="65"/>
      <c r="I44" s="65"/>
      <c r="J44" s="39"/>
    </row>
    <row r="45" spans="1:10" ht="10.5" customHeight="1" x14ac:dyDescent="0.2">
      <c r="A45" s="11"/>
      <c r="B45" s="4"/>
      <c r="C45" s="4"/>
      <c r="D45" s="34"/>
      <c r="E45" s="55"/>
      <c r="F45" s="34"/>
      <c r="H45" s="5"/>
      <c r="I45" s="5"/>
    </row>
    <row r="46" spans="1:10" x14ac:dyDescent="0.2">
      <c r="A46" s="11" t="s">
        <v>10</v>
      </c>
      <c r="B46" s="49">
        <v>3918206.5167700001</v>
      </c>
      <c r="C46" s="49">
        <v>3476474.7007799996</v>
      </c>
      <c r="D46" s="50">
        <v>3440826.2784899999</v>
      </c>
      <c r="E46" s="62">
        <v>3373892.9343399997</v>
      </c>
      <c r="F46" s="50">
        <v>3421282.1002029995</v>
      </c>
      <c r="G46" s="50">
        <v>3453485.2658099993</v>
      </c>
      <c r="H46" s="5"/>
      <c r="I46" s="5"/>
    </row>
    <row r="47" spans="1:10" ht="10.5" customHeight="1" x14ac:dyDescent="0.2">
      <c r="A47" s="93"/>
      <c r="B47" s="94"/>
      <c r="C47" s="94"/>
      <c r="D47" s="94"/>
      <c r="E47" s="94"/>
      <c r="F47" s="94"/>
      <c r="G47" s="94"/>
      <c r="H47" s="2"/>
      <c r="I47" s="5"/>
    </row>
    <row r="48" spans="1:10" x14ac:dyDescent="0.2">
      <c r="A48" s="10" t="s">
        <v>15</v>
      </c>
      <c r="B48" s="1">
        <v>2014</v>
      </c>
      <c r="C48" s="1">
        <v>2015</v>
      </c>
      <c r="D48" s="1">
        <v>2016</v>
      </c>
      <c r="E48" s="1">
        <v>2017</v>
      </c>
      <c r="F48" s="1">
        <v>2018</v>
      </c>
      <c r="G48" s="1">
        <v>2019</v>
      </c>
      <c r="H48" s="5"/>
      <c r="I48" s="5"/>
    </row>
    <row r="49" spans="1:9" ht="9.75" customHeight="1" x14ac:dyDescent="0.2">
      <c r="A49" s="9"/>
      <c r="B49" s="3"/>
      <c r="C49" s="3"/>
      <c r="D49" s="3"/>
      <c r="E49" s="3"/>
      <c r="F49" s="3"/>
      <c r="G49" s="3"/>
      <c r="H49" s="5"/>
      <c r="I49" s="5"/>
    </row>
    <row r="50" spans="1:9" x14ac:dyDescent="0.2">
      <c r="A50" s="11" t="s">
        <v>16</v>
      </c>
      <c r="B50" s="51">
        <v>810844829</v>
      </c>
      <c r="C50" s="51">
        <v>789467840</v>
      </c>
      <c r="D50" s="51">
        <v>854151276</v>
      </c>
      <c r="E50" s="51">
        <v>849653665</v>
      </c>
      <c r="F50" s="50">
        <v>860176687</v>
      </c>
      <c r="G50" s="50">
        <v>863336888</v>
      </c>
      <c r="H50" s="64"/>
      <c r="I50" s="5"/>
    </row>
    <row r="51" spans="1:9" x14ac:dyDescent="0.2">
      <c r="A51" s="11" t="s">
        <v>17</v>
      </c>
      <c r="B51" s="49">
        <v>9251739.4988899995</v>
      </c>
      <c r="C51" s="49">
        <v>8644102.214759998</v>
      </c>
      <c r="D51" s="49">
        <v>9369858.5992200002</v>
      </c>
      <c r="E51" s="50">
        <v>9325411.6943499986</v>
      </c>
      <c r="F51" s="50">
        <v>8922612.7742509991</v>
      </c>
      <c r="G51" s="50">
        <v>8948486.8441199996</v>
      </c>
      <c r="H51" s="5"/>
      <c r="I51" s="5"/>
    </row>
    <row r="52" spans="1:9" x14ac:dyDescent="0.2">
      <c r="A52" s="11" t="s">
        <v>18</v>
      </c>
      <c r="B52" s="49">
        <v>-56894</v>
      </c>
      <c r="C52" s="49">
        <v>-607637.28413000144</v>
      </c>
      <c r="D52" s="49">
        <v>725756.38446000218</v>
      </c>
      <c r="E52" s="50">
        <v>-44446.904870001599</v>
      </c>
      <c r="F52" s="50">
        <v>-402798.92009899952</v>
      </c>
      <c r="G52" s="50">
        <v>25874.069869000465</v>
      </c>
      <c r="H52" s="5"/>
      <c r="I52" s="5"/>
    </row>
    <row r="53" spans="1:9" x14ac:dyDescent="0.2">
      <c r="A53" s="11" t="s">
        <v>19</v>
      </c>
      <c r="B53" s="17">
        <v>-5.7000000000000002E-3</v>
      </c>
      <c r="C53" s="17">
        <v>-6.567816616571448E-2</v>
      </c>
      <c r="D53" s="17">
        <v>8.3959718016841225E-2</v>
      </c>
      <c r="E53" s="38">
        <v>-4.7436046552187684E-3</v>
      </c>
      <c r="F53" s="38">
        <v>-4.3193687667756685E-2</v>
      </c>
      <c r="G53" s="38">
        <v>2.8998310835216582E-3</v>
      </c>
      <c r="H53" s="5"/>
      <c r="I53" s="5"/>
    </row>
    <row r="54" spans="1:9" ht="2.25" customHeight="1" x14ac:dyDescent="0.2">
      <c r="A54" s="20"/>
      <c r="B54" s="33"/>
      <c r="C54" s="21"/>
      <c r="D54" s="21"/>
      <c r="E54" s="21"/>
      <c r="F54" s="21"/>
      <c r="G54" s="21"/>
      <c r="H54" s="2"/>
      <c r="I54" s="5"/>
    </row>
    <row r="55" spans="1:9" ht="25.15" customHeight="1" x14ac:dyDescent="0.2">
      <c r="A55" s="98" t="s">
        <v>32</v>
      </c>
      <c r="B55" s="110"/>
      <c r="C55" s="110"/>
      <c r="D55" s="110"/>
      <c r="E55" s="110"/>
      <c r="F55" s="110"/>
      <c r="G55" s="110"/>
      <c r="H55" s="6"/>
    </row>
    <row r="56" spans="1:9" x14ac:dyDescent="0.2">
      <c r="A56" s="20"/>
      <c r="B56" s="33"/>
      <c r="C56" s="21"/>
      <c r="D56" s="21"/>
      <c r="E56" s="21" t="s">
        <v>23</v>
      </c>
      <c r="F56" s="21"/>
      <c r="G56" s="25">
        <v>0.9</v>
      </c>
      <c r="H56" s="6"/>
    </row>
    <row r="57" spans="1:9" x14ac:dyDescent="0.2">
      <c r="A57" s="20"/>
      <c r="B57" s="33"/>
      <c r="C57" s="21"/>
      <c r="D57" s="21"/>
      <c r="E57" s="21" t="s">
        <v>35</v>
      </c>
      <c r="F57" s="28"/>
      <c r="G57" s="25">
        <v>0.86</v>
      </c>
      <c r="H57" s="25">
        <v>0.86</v>
      </c>
      <c r="I57" s="5"/>
    </row>
    <row r="58" spans="1:9" x14ac:dyDescent="0.2">
      <c r="A58" s="20"/>
      <c r="D58" s="21"/>
      <c r="E58" s="21" t="s">
        <v>22</v>
      </c>
      <c r="F58" s="21"/>
      <c r="G58" s="25">
        <v>1.25</v>
      </c>
      <c r="H58" s="6"/>
    </row>
    <row r="59" spans="1:9" x14ac:dyDescent="0.2">
      <c r="A59" s="20"/>
      <c r="D59" s="21"/>
      <c r="E59" s="21" t="s">
        <v>26</v>
      </c>
      <c r="F59" s="32"/>
      <c r="G59" s="25">
        <v>2</v>
      </c>
      <c r="H59" s="6"/>
    </row>
    <row r="60" spans="1:9" x14ac:dyDescent="0.2">
      <c r="A60" s="20" t="s">
        <v>31</v>
      </c>
      <c r="D60" s="21"/>
      <c r="E60" s="21"/>
      <c r="F60" s="32"/>
      <c r="G60" s="25"/>
      <c r="H60" s="6"/>
    </row>
    <row r="61" spans="1:9" x14ac:dyDescent="0.2">
      <c r="A61" s="20"/>
      <c r="D61" s="21"/>
      <c r="E61" s="21" t="s">
        <v>34</v>
      </c>
      <c r="F61" s="32"/>
      <c r="G61" s="25">
        <v>1</v>
      </c>
      <c r="H61" s="6"/>
    </row>
    <row r="62" spans="1:9" ht="18.75" customHeight="1" thickBot="1" x14ac:dyDescent="0.25">
      <c r="A62" s="100" t="s">
        <v>38</v>
      </c>
      <c r="B62" s="109"/>
      <c r="C62" s="109"/>
      <c r="D62" s="30"/>
      <c r="E62" s="30" t="s">
        <v>24</v>
      </c>
      <c r="F62" s="27"/>
      <c r="G62" s="31">
        <v>0.25</v>
      </c>
      <c r="H62" s="24"/>
    </row>
    <row r="63" spans="1:9" ht="13.5" hidden="1" thickBot="1" x14ac:dyDescent="0.25">
      <c r="A63" s="22"/>
      <c r="B63" s="23"/>
      <c r="C63" s="23"/>
      <c r="D63" s="23"/>
      <c r="E63" s="23"/>
      <c r="F63" s="23"/>
      <c r="G63" s="26"/>
      <c r="H63" s="24"/>
      <c r="I63" s="23"/>
    </row>
    <row r="72" spans="2:7" hidden="1" x14ac:dyDescent="0.2"/>
    <row r="73" spans="2:7" hidden="1" x14ac:dyDescent="0.2">
      <c r="B73" s="19" t="e">
        <v>#REF!</v>
      </c>
      <c r="C73" s="19" t="e">
        <v>#REF!</v>
      </c>
      <c r="D73" s="19" t="e">
        <v>#REF!</v>
      </c>
      <c r="E73" s="19">
        <v>1034472025</v>
      </c>
      <c r="F73" s="19">
        <v>1015771396</v>
      </c>
      <c r="G73" s="19">
        <v>1075718806</v>
      </c>
    </row>
    <row r="74" spans="2:7" hidden="1" x14ac:dyDescent="0.2">
      <c r="B74" s="19" t="e">
        <v>#REF!</v>
      </c>
      <c r="C74" s="19" t="e">
        <v>#REF!</v>
      </c>
      <c r="D74" s="19" t="e">
        <v>#REF!</v>
      </c>
      <c r="E74" s="19">
        <v>223627196</v>
      </c>
      <c r="F74" s="19">
        <v>226303556</v>
      </c>
      <c r="G74" s="19">
        <v>221567530</v>
      </c>
    </row>
    <row r="75" spans="2:7" hidden="1" x14ac:dyDescent="0.2">
      <c r="B75" s="19" t="e">
        <v>#REF!</v>
      </c>
      <c r="C75" s="19" t="e">
        <v>#REF!</v>
      </c>
      <c r="D75" s="19" t="e">
        <v>#REF!</v>
      </c>
      <c r="E75" s="19">
        <v>810844829</v>
      </c>
      <c r="F75" s="19">
        <v>789467840</v>
      </c>
      <c r="G75" s="19">
        <v>854151276</v>
      </c>
    </row>
    <row r="76" spans="2:7" hidden="1" x14ac:dyDescent="0.2">
      <c r="B76" s="19" t="e">
        <v>#REF!</v>
      </c>
      <c r="C76" s="19" t="e">
        <v>#REF!</v>
      </c>
      <c r="D76" s="19" t="e">
        <v>#REF!</v>
      </c>
      <c r="E76" s="19">
        <v>0</v>
      </c>
      <c r="F76" s="19">
        <v>0</v>
      </c>
      <c r="G76" s="19">
        <v>0</v>
      </c>
    </row>
    <row r="77" spans="2:7" hidden="1" x14ac:dyDescent="0.2">
      <c r="B77" s="19"/>
      <c r="C77" s="19"/>
      <c r="D77" s="19"/>
      <c r="E77" s="19"/>
      <c r="F77" s="19"/>
      <c r="G77" s="19"/>
    </row>
    <row r="78" spans="2:7" hidden="1" x14ac:dyDescent="0.2">
      <c r="B78" s="19" t="e">
        <v>#REF!</v>
      </c>
      <c r="C78" s="19" t="e">
        <v>#REF!</v>
      </c>
      <c r="D78" s="19" t="e">
        <v>#REF!</v>
      </c>
      <c r="E78" s="19">
        <v>0</v>
      </c>
      <c r="F78" s="19">
        <v>0</v>
      </c>
      <c r="G78" s="19">
        <v>0</v>
      </c>
    </row>
    <row r="79" spans="2:7" hidden="1" x14ac:dyDescent="0.2">
      <c r="B79" s="19">
        <v>25356987</v>
      </c>
      <c r="C79" s="19">
        <v>26872212</v>
      </c>
      <c r="D79" s="19">
        <v>44087349</v>
      </c>
      <c r="E79" s="19">
        <v>50376757</v>
      </c>
      <c r="F79" s="19">
        <v>53062568</v>
      </c>
      <c r="G79" s="19">
        <v>53062568</v>
      </c>
    </row>
    <row r="80" spans="2:7" hidden="1" x14ac:dyDescent="0.2"/>
    <row r="81" spans="2:7" hidden="1" x14ac:dyDescent="0.2">
      <c r="B81" s="19" t="e">
        <v>#REF!</v>
      </c>
      <c r="C81" s="19" t="e">
        <v>#REF!</v>
      </c>
      <c r="D81" s="19" t="e">
        <v>#REF!</v>
      </c>
      <c r="E81" s="19">
        <v>-50376757</v>
      </c>
      <c r="F81" s="19">
        <v>-53062568</v>
      </c>
      <c r="G81" s="19">
        <v>-53062568</v>
      </c>
    </row>
    <row r="82" spans="2:7" hidden="1" x14ac:dyDescent="0.2"/>
  </sheetData>
  <mergeCells count="10">
    <mergeCell ref="A62:C62"/>
    <mergeCell ref="A28:G28"/>
    <mergeCell ref="A47:G47"/>
    <mergeCell ref="A55:G55"/>
    <mergeCell ref="A1:H1"/>
    <mergeCell ref="A3:G3"/>
    <mergeCell ref="A4:H4"/>
    <mergeCell ref="A5:H5"/>
    <mergeCell ref="A6:G6"/>
    <mergeCell ref="A8:G8"/>
  </mergeCells>
  <conditionalFormatting sqref="B17:G17 B19:G21 B25:G25 B27:G27">
    <cfRule type="cellIs" dxfId="22" priority="6" stopIfTrue="1" operator="notEqual">
      <formula>0</formula>
    </cfRule>
  </conditionalFormatting>
  <conditionalFormatting sqref="B36:G36">
    <cfRule type="cellIs" dxfId="21" priority="5" stopIfTrue="1" operator="notEqual">
      <formula>0</formula>
    </cfRule>
  </conditionalFormatting>
  <conditionalFormatting sqref="B38:G40">
    <cfRule type="cellIs" dxfId="20" priority="1" stopIfTrue="1" operator="notEqual">
      <formula>0</formula>
    </cfRule>
  </conditionalFormatting>
  <conditionalFormatting sqref="B44:G44">
    <cfRule type="cellIs" dxfId="19" priority="4" stopIfTrue="1" operator="notEqual">
      <formula>0</formula>
    </cfRule>
  </conditionalFormatting>
  <conditionalFormatting sqref="B46:G46">
    <cfRule type="cellIs" dxfId="18" priority="2" stopIfTrue="1" operator="notEqual">
      <formula>0</formula>
    </cfRule>
  </conditionalFormatting>
  <conditionalFormatting sqref="B50:G53">
    <cfRule type="cellIs" dxfId="17" priority="3" stopIfTrue="1" operator="notEqual">
      <formula>0</formula>
    </cfRule>
  </conditionalFormatting>
  <conditionalFormatting sqref="C54:G54 C56:G56 C57">
    <cfRule type="cellIs" dxfId="16" priority="25" stopIfTrue="1" operator="notEqual">
      <formula>0</formula>
    </cfRule>
  </conditionalFormatting>
  <conditionalFormatting sqref="C63:G63">
    <cfRule type="cellIs" dxfId="15" priority="24" stopIfTrue="1" operator="notEqual">
      <formula>0</formula>
    </cfRule>
  </conditionalFormatting>
  <conditionalFormatting sqref="D57:G62">
    <cfRule type="cellIs" dxfId="14" priority="7" stopIfTrue="1" operator="notEqual">
      <formula>0</formula>
    </cfRule>
  </conditionalFormatting>
  <conditionalFormatting sqref="H57">
    <cfRule type="cellIs" dxfId="13" priority="8" stopIfTrue="1" operator="notEqual">
      <formula>0</formula>
    </cfRule>
  </conditionalFormatting>
  <printOptions horizontalCentered="1"/>
  <pageMargins left="0.45" right="0.25" top="0.03" bottom="0.08" header="0.3" footer="0.17"/>
  <pageSetup orientation="portrait" r:id="rId1"/>
  <headerFooter alignWithMargins="0">
    <oddFooter xml:space="preserve">&amp;L&amp;"Arial,Bold"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2"/>
  <sheetViews>
    <sheetView zoomScale="190" zoomScaleNormal="190" workbookViewId="0">
      <selection sqref="A1:XFD1048576"/>
    </sheetView>
  </sheetViews>
  <sheetFormatPr defaultRowHeight="12.75" x14ac:dyDescent="0.2"/>
  <cols>
    <col min="1" max="1" width="19.85546875" customWidth="1"/>
    <col min="2" max="2" width="12.42578125" customWidth="1"/>
    <col min="3" max="3" width="13.140625" customWidth="1"/>
    <col min="4" max="4" width="12.5703125" customWidth="1"/>
    <col min="5" max="5" width="12.85546875" customWidth="1"/>
    <col min="6" max="6" width="13.28515625" customWidth="1"/>
    <col min="7" max="7" width="15" customWidth="1"/>
    <col min="8" max="8" width="0.42578125" customWidth="1"/>
    <col min="9" max="9" width="0.28515625" customWidth="1"/>
    <col min="10" max="10" width="0.7109375" customWidth="1"/>
    <col min="11" max="11" width="10.140625" bestFit="1" customWidth="1"/>
  </cols>
  <sheetData>
    <row r="1" spans="1:10" ht="18" x14ac:dyDescent="0.25">
      <c r="A1" s="102" t="s">
        <v>12</v>
      </c>
      <c r="B1" s="103"/>
      <c r="C1" s="103"/>
      <c r="D1" s="103"/>
      <c r="E1" s="103"/>
      <c r="F1" s="103"/>
      <c r="G1" s="103"/>
      <c r="H1" s="103"/>
      <c r="I1" s="66"/>
      <c r="J1" s="5"/>
    </row>
    <row r="2" spans="1:10" ht="4.1500000000000004" customHeight="1" x14ac:dyDescent="0.2">
      <c r="A2" s="5"/>
      <c r="I2" s="5"/>
      <c r="J2" s="5"/>
    </row>
    <row r="3" spans="1:10" x14ac:dyDescent="0.2">
      <c r="A3" s="104" t="s">
        <v>29</v>
      </c>
      <c r="B3" s="105"/>
      <c r="C3" s="105"/>
      <c r="D3" s="105"/>
      <c r="E3" s="105"/>
      <c r="F3" s="105"/>
      <c r="G3" s="105"/>
      <c r="H3" s="2"/>
      <c r="I3" s="5"/>
      <c r="J3" s="5"/>
    </row>
    <row r="4" spans="1:10" x14ac:dyDescent="0.2">
      <c r="A4" s="104" t="s">
        <v>33</v>
      </c>
      <c r="B4" s="105"/>
      <c r="C4" s="105"/>
      <c r="D4" s="105"/>
      <c r="E4" s="105"/>
      <c r="F4" s="105"/>
      <c r="G4" s="105"/>
      <c r="H4" s="105"/>
      <c r="I4" s="5"/>
      <c r="J4" s="5"/>
    </row>
    <row r="5" spans="1:10" x14ac:dyDescent="0.2">
      <c r="A5" s="104" t="s">
        <v>28</v>
      </c>
      <c r="B5" s="105"/>
      <c r="C5" s="105"/>
      <c r="D5" s="105"/>
      <c r="E5" s="105"/>
      <c r="F5" s="105"/>
      <c r="G5" s="105"/>
      <c r="H5" s="105"/>
      <c r="I5" s="5"/>
      <c r="J5" s="5"/>
    </row>
    <row r="6" spans="1:10" x14ac:dyDescent="0.2">
      <c r="A6" s="104" t="s">
        <v>27</v>
      </c>
      <c r="B6" s="105"/>
      <c r="C6" s="105"/>
      <c r="D6" s="105"/>
      <c r="E6" s="105"/>
      <c r="F6" s="105"/>
      <c r="G6" s="105"/>
      <c r="H6" s="2"/>
      <c r="I6" s="5"/>
      <c r="J6" s="5"/>
    </row>
    <row r="7" spans="1:10" ht="5.65" customHeight="1" x14ac:dyDescent="0.2">
      <c r="A7" s="8"/>
      <c r="B7" s="2"/>
      <c r="C7" s="2"/>
      <c r="D7" s="2"/>
      <c r="E7" s="2"/>
      <c r="F7" s="2"/>
      <c r="G7" s="2"/>
      <c r="H7" s="2"/>
      <c r="I7" s="5"/>
      <c r="J7" s="5"/>
    </row>
    <row r="8" spans="1:10" ht="18" x14ac:dyDescent="0.25">
      <c r="A8" s="106" t="s">
        <v>25</v>
      </c>
      <c r="B8" s="107"/>
      <c r="C8" s="107"/>
      <c r="D8" s="107"/>
      <c r="E8" s="107"/>
      <c r="F8" s="107"/>
      <c r="G8" s="107"/>
      <c r="H8" s="2"/>
      <c r="I8" s="5"/>
      <c r="J8" s="5"/>
    </row>
    <row r="9" spans="1:10" ht="6" customHeight="1" x14ac:dyDescent="0.2">
      <c r="A9" s="9"/>
      <c r="B9" s="3"/>
      <c r="C9" s="3"/>
      <c r="D9" s="3"/>
      <c r="E9" s="3"/>
      <c r="F9" s="3"/>
      <c r="G9" s="3"/>
      <c r="H9" s="2"/>
      <c r="I9" s="5"/>
      <c r="J9" s="5"/>
    </row>
    <row r="10" spans="1:10" x14ac:dyDescent="0.2">
      <c r="A10" s="10" t="s">
        <v>14</v>
      </c>
      <c r="B10" s="1">
        <v>2013</v>
      </c>
      <c r="C10" s="1">
        <v>2014</v>
      </c>
      <c r="D10" s="1">
        <v>2015</v>
      </c>
      <c r="E10" s="1">
        <v>2016</v>
      </c>
      <c r="F10" s="1">
        <v>2017</v>
      </c>
      <c r="G10" s="1">
        <v>2018</v>
      </c>
      <c r="I10" s="5"/>
      <c r="J10" s="5"/>
    </row>
    <row r="11" spans="1:10" ht="7.9" customHeight="1" x14ac:dyDescent="0.2">
      <c r="A11" s="9"/>
      <c r="B11" s="3"/>
      <c r="C11" s="3"/>
      <c r="D11" s="3"/>
      <c r="E11" s="3"/>
      <c r="F11" s="3"/>
      <c r="G11" s="3"/>
      <c r="I11" s="5"/>
      <c r="J11" s="5"/>
    </row>
    <row r="12" spans="1:10" x14ac:dyDescent="0.2">
      <c r="A12" s="11" t="s">
        <v>0</v>
      </c>
      <c r="B12" s="52">
        <v>611569108</v>
      </c>
      <c r="C12" s="52">
        <v>604266526</v>
      </c>
      <c r="D12" s="52">
        <v>615865782</v>
      </c>
      <c r="E12" s="52">
        <v>683768174</v>
      </c>
      <c r="F12" s="52">
        <v>699627394</v>
      </c>
      <c r="G12" s="52">
        <v>700652895</v>
      </c>
      <c r="I12" s="5"/>
      <c r="J12" s="5"/>
    </row>
    <row r="13" spans="1:10" x14ac:dyDescent="0.2">
      <c r="A13" s="11" t="s">
        <v>1</v>
      </c>
      <c r="B13" s="41">
        <v>42563000</v>
      </c>
      <c r="C13" s="41">
        <v>36375360</v>
      </c>
      <c r="D13" s="41">
        <v>26320630</v>
      </c>
      <c r="E13" s="41">
        <v>21008360</v>
      </c>
      <c r="F13" s="41">
        <v>16874210</v>
      </c>
      <c r="G13" s="41">
        <v>13958040</v>
      </c>
      <c r="I13" s="5"/>
      <c r="J13" s="5"/>
    </row>
    <row r="14" spans="1:10" x14ac:dyDescent="0.2">
      <c r="A14" s="11" t="s">
        <v>2</v>
      </c>
      <c r="B14" s="41">
        <v>9982240</v>
      </c>
      <c r="C14" s="41">
        <v>10169610</v>
      </c>
      <c r="D14" s="41">
        <v>9768590</v>
      </c>
      <c r="E14" s="41">
        <v>9117020</v>
      </c>
      <c r="F14" s="41">
        <v>9472780</v>
      </c>
      <c r="G14" s="41">
        <v>9426294</v>
      </c>
      <c r="I14" s="5"/>
      <c r="J14" s="5"/>
    </row>
    <row r="15" spans="1:10" x14ac:dyDescent="0.2">
      <c r="A15" s="11" t="s">
        <v>3</v>
      </c>
      <c r="B15" s="41">
        <v>7355550</v>
      </c>
      <c r="C15" s="41">
        <v>8380331</v>
      </c>
      <c r="D15" s="41">
        <v>8642291</v>
      </c>
      <c r="E15" s="41">
        <v>9545925</v>
      </c>
      <c r="F15" s="41">
        <v>7191738</v>
      </c>
      <c r="G15" s="41">
        <v>7275876</v>
      </c>
      <c r="I15" s="5"/>
      <c r="J15" s="5"/>
    </row>
    <row r="16" spans="1:10" x14ac:dyDescent="0.2">
      <c r="A16" s="11" t="s">
        <v>11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I16" s="5"/>
      <c r="J16" s="5"/>
    </row>
    <row r="17" spans="1:11" x14ac:dyDescent="0.2">
      <c r="A17" s="11" t="s">
        <v>4</v>
      </c>
      <c r="B17" s="42">
        <v>671469898</v>
      </c>
      <c r="C17" s="42">
        <v>659191827</v>
      </c>
      <c r="D17" s="42">
        <v>660597293</v>
      </c>
      <c r="E17" s="43">
        <v>723439479</v>
      </c>
      <c r="F17" s="43">
        <v>733166122</v>
      </c>
      <c r="G17" s="43">
        <v>731313105</v>
      </c>
      <c r="I17" s="5"/>
      <c r="J17" s="5"/>
    </row>
    <row r="18" spans="1:11" x14ac:dyDescent="0.2">
      <c r="A18" s="14" t="s">
        <v>5</v>
      </c>
      <c r="B18" s="41">
        <v>199201204</v>
      </c>
      <c r="C18" s="41">
        <v>191748095</v>
      </c>
      <c r="D18" s="41">
        <v>198789651</v>
      </c>
      <c r="E18" s="41">
        <v>193588512</v>
      </c>
      <c r="F18" s="41">
        <v>201305643</v>
      </c>
      <c r="G18" s="41">
        <v>200962129</v>
      </c>
      <c r="I18" s="5"/>
      <c r="J18" s="5"/>
    </row>
    <row r="19" spans="1:11" x14ac:dyDescent="0.2">
      <c r="A19" s="11" t="s">
        <v>6</v>
      </c>
      <c r="B19" s="42">
        <v>472268694</v>
      </c>
      <c r="C19" s="42">
        <v>467443732</v>
      </c>
      <c r="D19" s="42">
        <v>461807642</v>
      </c>
      <c r="E19" s="43">
        <v>529850967</v>
      </c>
      <c r="F19" s="43">
        <v>531860479</v>
      </c>
      <c r="G19" s="43">
        <v>530350976</v>
      </c>
      <c r="I19" s="5"/>
      <c r="J19" s="5"/>
    </row>
    <row r="20" spans="1:11" ht="22.5" x14ac:dyDescent="0.2">
      <c r="A20" s="18" t="s">
        <v>20</v>
      </c>
      <c r="B20" s="44">
        <v>50211230</v>
      </c>
      <c r="C20" s="45">
        <v>52898593</v>
      </c>
      <c r="D20" s="45">
        <v>53243024</v>
      </c>
      <c r="E20" s="46">
        <v>55691230</v>
      </c>
      <c r="F20" s="46">
        <v>70102446</v>
      </c>
      <c r="G20" s="46">
        <v>73217241</v>
      </c>
      <c r="I20" s="5"/>
      <c r="J20" s="5"/>
    </row>
    <row r="21" spans="1:11" x14ac:dyDescent="0.2">
      <c r="A21" s="18" t="s">
        <v>21</v>
      </c>
      <c r="B21" s="42">
        <v>522479924</v>
      </c>
      <c r="C21" s="47">
        <v>520342325</v>
      </c>
      <c r="D21" s="47">
        <v>515050666</v>
      </c>
      <c r="E21" s="48">
        <v>585542197</v>
      </c>
      <c r="F21" s="48">
        <v>601962925</v>
      </c>
      <c r="G21" s="48">
        <v>603568217</v>
      </c>
      <c r="I21" s="64"/>
      <c r="J21" s="5"/>
    </row>
    <row r="22" spans="1:11" x14ac:dyDescent="0.2">
      <c r="A22" s="11"/>
      <c r="B22" s="4"/>
      <c r="C22" s="4"/>
      <c r="D22" s="4"/>
      <c r="E22" s="34"/>
      <c r="F22" s="34"/>
      <c r="G22" s="34"/>
      <c r="I22" s="5"/>
      <c r="J22" s="5"/>
    </row>
    <row r="23" spans="1:11" x14ac:dyDescent="0.2">
      <c r="A23" s="11" t="s">
        <v>7</v>
      </c>
      <c r="B23" s="12">
        <v>21.04</v>
      </c>
      <c r="C23" s="12">
        <v>14.11</v>
      </c>
      <c r="D23" s="12">
        <v>13.75</v>
      </c>
      <c r="E23" s="12">
        <v>13.67</v>
      </c>
      <c r="F23" s="12">
        <v>13.44</v>
      </c>
      <c r="G23" s="12">
        <v>12.683</v>
      </c>
      <c r="I23" s="5"/>
      <c r="J23" s="5"/>
      <c r="K23" s="39"/>
    </row>
    <row r="24" spans="1:11" x14ac:dyDescent="0.2">
      <c r="A24" s="11" t="s">
        <v>8</v>
      </c>
      <c r="B24" s="12">
        <v>9.6300000000000008</v>
      </c>
      <c r="C24" s="12">
        <v>2.7</v>
      </c>
      <c r="D24" s="12">
        <v>2.56</v>
      </c>
      <c r="E24" s="12">
        <v>2.48</v>
      </c>
      <c r="F24" s="12">
        <v>2.25</v>
      </c>
      <c r="G24" s="12">
        <v>2.31</v>
      </c>
      <c r="I24" s="5"/>
      <c r="J24" s="5"/>
    </row>
    <row r="25" spans="1:11" x14ac:dyDescent="0.2">
      <c r="A25" s="11" t="s">
        <v>9</v>
      </c>
      <c r="B25" s="16">
        <v>11.409999999999998</v>
      </c>
      <c r="C25" s="16">
        <v>11.41</v>
      </c>
      <c r="D25" s="16">
        <v>11.19</v>
      </c>
      <c r="E25" s="35">
        <v>11.19</v>
      </c>
      <c r="F25" s="35">
        <v>11.19</v>
      </c>
      <c r="G25" s="35">
        <v>10.372999999999999</v>
      </c>
      <c r="I25" s="5"/>
      <c r="J25" s="65"/>
      <c r="K25" s="39"/>
    </row>
    <row r="26" spans="1:11" ht="6" customHeight="1" x14ac:dyDescent="0.2">
      <c r="A26" s="11"/>
      <c r="B26" s="4"/>
      <c r="C26" s="4"/>
      <c r="D26" s="4"/>
      <c r="E26" s="34"/>
      <c r="F26" s="34"/>
      <c r="G26" s="34"/>
      <c r="I26" s="5"/>
      <c r="J26" s="5"/>
    </row>
    <row r="27" spans="1:11" x14ac:dyDescent="0.2">
      <c r="A27" s="11" t="s">
        <v>10</v>
      </c>
      <c r="B27" s="49">
        <v>5961495.932839999</v>
      </c>
      <c r="C27" s="49">
        <v>5937105.9282499999</v>
      </c>
      <c r="D27" s="49">
        <v>5763416.95254</v>
      </c>
      <c r="E27" s="50">
        <v>6552217.1844299994</v>
      </c>
      <c r="F27" s="50">
        <v>6735965.1307499995</v>
      </c>
      <c r="G27" s="50">
        <v>6260813.114941</v>
      </c>
      <c r="I27" s="5"/>
      <c r="J27" s="5"/>
    </row>
    <row r="28" spans="1:11" ht="7.9" customHeight="1" x14ac:dyDescent="0.2">
      <c r="A28" s="93"/>
      <c r="B28" s="94"/>
      <c r="C28" s="94"/>
      <c r="D28" s="94"/>
      <c r="E28" s="94"/>
      <c r="F28" s="94"/>
      <c r="G28" s="94"/>
      <c r="H28" s="2"/>
      <c r="I28" s="5"/>
      <c r="J28" s="5"/>
    </row>
    <row r="29" spans="1:11" x14ac:dyDescent="0.2">
      <c r="A29" s="10" t="s">
        <v>13</v>
      </c>
      <c r="B29" s="1">
        <v>2013</v>
      </c>
      <c r="C29" s="1">
        <v>2014</v>
      </c>
      <c r="D29" s="1">
        <v>2015</v>
      </c>
      <c r="E29" s="1">
        <v>2016</v>
      </c>
      <c r="F29" s="53">
        <v>2017</v>
      </c>
      <c r="G29" s="1">
        <v>2018</v>
      </c>
      <c r="I29" s="5"/>
      <c r="J29" s="5"/>
    </row>
    <row r="30" spans="1:11" ht="7.5" customHeight="1" x14ac:dyDescent="0.2">
      <c r="A30" s="9"/>
      <c r="B30" s="3"/>
      <c r="C30" s="3"/>
      <c r="D30" s="3"/>
      <c r="E30" s="37"/>
      <c r="F30" s="56"/>
      <c r="G30" s="37"/>
      <c r="I30" s="5"/>
      <c r="J30" s="5"/>
    </row>
    <row r="31" spans="1:11" x14ac:dyDescent="0.2">
      <c r="A31" s="11" t="s">
        <v>0</v>
      </c>
      <c r="B31" s="52">
        <v>339188275</v>
      </c>
      <c r="C31" s="52">
        <v>348261290</v>
      </c>
      <c r="D31" s="52">
        <v>334686993</v>
      </c>
      <c r="E31" s="52">
        <v>336579517</v>
      </c>
      <c r="F31" s="63">
        <v>330695652</v>
      </c>
      <c r="G31" s="52">
        <v>342135706</v>
      </c>
      <c r="I31" s="5"/>
      <c r="J31" s="67"/>
    </row>
    <row r="32" spans="1:11" x14ac:dyDescent="0.2">
      <c r="A32" s="11" t="s">
        <v>1</v>
      </c>
      <c r="B32" s="41">
        <v>31836290</v>
      </c>
      <c r="C32" s="41">
        <v>26223980</v>
      </c>
      <c r="D32" s="41">
        <v>19701900</v>
      </c>
      <c r="E32" s="41">
        <v>14974280</v>
      </c>
      <c r="F32" s="58">
        <v>11469470</v>
      </c>
      <c r="G32" s="41">
        <v>9145340</v>
      </c>
      <c r="I32" s="5"/>
      <c r="J32" s="5"/>
    </row>
    <row r="33" spans="1:11" x14ac:dyDescent="0.2">
      <c r="A33" s="11" t="s">
        <v>2</v>
      </c>
      <c r="B33" s="41">
        <v>805910</v>
      </c>
      <c r="C33" s="41">
        <v>777350</v>
      </c>
      <c r="D33" s="41">
        <v>785210</v>
      </c>
      <c r="E33" s="41">
        <v>725530</v>
      </c>
      <c r="F33" s="58">
        <v>783700</v>
      </c>
      <c r="G33" s="41">
        <v>759518</v>
      </c>
      <c r="I33" s="5"/>
      <c r="J33" s="5"/>
    </row>
    <row r="34" spans="1:11" x14ac:dyDescent="0.2">
      <c r="A34" s="11" t="s">
        <v>3</v>
      </c>
      <c r="B34" s="41">
        <v>31535</v>
      </c>
      <c r="C34" s="41">
        <v>17578</v>
      </c>
      <c r="D34" s="41">
        <v>0</v>
      </c>
      <c r="E34" s="41">
        <v>0</v>
      </c>
      <c r="F34" s="58">
        <v>0</v>
      </c>
      <c r="G34" s="41">
        <v>33770</v>
      </c>
      <c r="I34" s="5"/>
      <c r="J34" s="5"/>
    </row>
    <row r="35" spans="1:11" x14ac:dyDescent="0.2">
      <c r="A35" s="11" t="s">
        <v>11</v>
      </c>
      <c r="B35" s="41">
        <v>0</v>
      </c>
      <c r="C35" s="41">
        <v>0</v>
      </c>
      <c r="D35" s="41">
        <v>0</v>
      </c>
      <c r="E35" s="41">
        <v>0</v>
      </c>
      <c r="F35" s="58">
        <v>0</v>
      </c>
      <c r="G35" s="41">
        <v>0</v>
      </c>
      <c r="I35" s="5"/>
      <c r="J35" s="5"/>
    </row>
    <row r="36" spans="1:11" x14ac:dyDescent="0.2">
      <c r="A36" s="11" t="s">
        <v>4</v>
      </c>
      <c r="B36" s="42">
        <v>371862010</v>
      </c>
      <c r="C36" s="42">
        <v>375280198</v>
      </c>
      <c r="D36" s="42">
        <v>355174103</v>
      </c>
      <c r="E36" s="43">
        <v>352279327</v>
      </c>
      <c r="F36" s="59">
        <v>342948822</v>
      </c>
      <c r="G36" s="43">
        <v>352074334</v>
      </c>
      <c r="I36" s="5"/>
      <c r="J36" s="5"/>
    </row>
    <row r="37" spans="1:11" x14ac:dyDescent="0.2">
      <c r="A37" s="15" t="s">
        <v>5</v>
      </c>
      <c r="B37" s="41">
        <v>25613699</v>
      </c>
      <c r="C37" s="41">
        <v>31879101</v>
      </c>
      <c r="D37" s="41">
        <v>27513905</v>
      </c>
      <c r="E37" s="41">
        <v>27979018</v>
      </c>
      <c r="F37" s="58">
        <v>25155636</v>
      </c>
      <c r="G37" s="41">
        <v>22248623</v>
      </c>
      <c r="I37" s="5"/>
      <c r="J37" s="5"/>
    </row>
    <row r="38" spans="1:11" x14ac:dyDescent="0.2">
      <c r="A38" s="11" t="s">
        <v>6</v>
      </c>
      <c r="B38" s="42">
        <v>346248311</v>
      </c>
      <c r="C38" s="42">
        <v>343401097</v>
      </c>
      <c r="D38" s="42">
        <v>327660198</v>
      </c>
      <c r="E38" s="43">
        <v>324300309</v>
      </c>
      <c r="F38" s="59">
        <v>317793186</v>
      </c>
      <c r="G38" s="43">
        <v>329825711</v>
      </c>
      <c r="I38" s="5"/>
      <c r="J38" s="5"/>
    </row>
    <row r="39" spans="1:11" ht="22.5" x14ac:dyDescent="0.2">
      <c r="A39" s="18" t="s">
        <v>20</v>
      </c>
      <c r="B39" s="44">
        <v>165527</v>
      </c>
      <c r="C39" s="45">
        <v>163975</v>
      </c>
      <c r="D39" s="45">
        <v>149125</v>
      </c>
      <c r="E39" s="46">
        <v>143661</v>
      </c>
      <c r="F39" s="60">
        <v>198608</v>
      </c>
      <c r="G39" s="46">
        <v>205131</v>
      </c>
      <c r="I39" s="5"/>
      <c r="J39" s="5"/>
    </row>
    <row r="40" spans="1:11" x14ac:dyDescent="0.2">
      <c r="A40" s="18" t="s">
        <v>21</v>
      </c>
      <c r="B40" s="42">
        <v>346413838</v>
      </c>
      <c r="C40" s="47">
        <v>343565072</v>
      </c>
      <c r="D40" s="47">
        <v>327809323</v>
      </c>
      <c r="E40" s="48">
        <v>324443970</v>
      </c>
      <c r="F40" s="61">
        <v>317991794</v>
      </c>
      <c r="G40" s="48">
        <v>330030842</v>
      </c>
      <c r="I40" s="64"/>
      <c r="J40" s="5"/>
    </row>
    <row r="41" spans="1:11" x14ac:dyDescent="0.2">
      <c r="A41" s="11"/>
      <c r="B41" s="4"/>
      <c r="C41" s="4"/>
      <c r="D41" s="4"/>
      <c r="E41" s="34"/>
      <c r="F41" s="55"/>
      <c r="G41" s="34"/>
      <c r="I41" s="5"/>
      <c r="J41" s="5"/>
    </row>
    <row r="42" spans="1:11" x14ac:dyDescent="0.2">
      <c r="A42" s="11" t="s">
        <v>7</v>
      </c>
      <c r="B42" s="12">
        <v>21.04</v>
      </c>
      <c r="C42" s="12">
        <v>14.11</v>
      </c>
      <c r="D42" s="12">
        <v>13.75</v>
      </c>
      <c r="E42" s="12">
        <v>13.67</v>
      </c>
      <c r="F42" s="54">
        <v>13.44</v>
      </c>
      <c r="G42" s="12">
        <v>12.683</v>
      </c>
      <c r="I42" s="5"/>
      <c r="J42" s="5"/>
      <c r="K42" s="39"/>
    </row>
    <row r="43" spans="1:11" x14ac:dyDescent="0.2">
      <c r="A43" s="11" t="s">
        <v>8</v>
      </c>
      <c r="B43" s="12">
        <v>9.6300000000000008</v>
      </c>
      <c r="C43" s="12">
        <v>2.7</v>
      </c>
      <c r="D43" s="12">
        <v>3.14</v>
      </c>
      <c r="E43" s="12">
        <v>3.06</v>
      </c>
      <c r="F43" s="54">
        <v>2.83</v>
      </c>
      <c r="G43" s="12">
        <v>2.31</v>
      </c>
      <c r="I43" s="65"/>
      <c r="J43" s="5"/>
    </row>
    <row r="44" spans="1:11" x14ac:dyDescent="0.2">
      <c r="A44" s="11" t="s">
        <v>9</v>
      </c>
      <c r="B44" s="16">
        <v>11.409999999999998</v>
      </c>
      <c r="C44" s="16">
        <v>11.41</v>
      </c>
      <c r="D44" s="16">
        <v>10.61</v>
      </c>
      <c r="E44" s="40">
        <v>10.61</v>
      </c>
      <c r="F44" s="57">
        <v>10.61</v>
      </c>
      <c r="G44" s="40">
        <v>10.372999999999999</v>
      </c>
      <c r="I44" s="65"/>
      <c r="J44" s="65"/>
      <c r="K44" s="39"/>
    </row>
    <row r="45" spans="1:11" x14ac:dyDescent="0.2">
      <c r="A45" s="11"/>
      <c r="B45" s="4"/>
      <c r="C45" s="4"/>
      <c r="D45" s="4"/>
      <c r="E45" s="34"/>
      <c r="F45" s="55"/>
      <c r="G45" s="34"/>
      <c r="I45" s="5"/>
      <c r="J45" s="5"/>
    </row>
    <row r="46" spans="1:11" x14ac:dyDescent="0.2">
      <c r="A46" s="11" t="s">
        <v>10</v>
      </c>
      <c r="B46" s="49">
        <v>3952581.8915799996</v>
      </c>
      <c r="C46" s="49">
        <v>3920077.4715200001</v>
      </c>
      <c r="D46" s="49">
        <v>3478056.9170299997</v>
      </c>
      <c r="E46" s="50">
        <v>3442350.5216999999</v>
      </c>
      <c r="F46" s="62">
        <v>3373892.9343399997</v>
      </c>
      <c r="G46" s="50">
        <v>3423409.9240660002</v>
      </c>
      <c r="I46" s="5"/>
      <c r="J46" s="5"/>
    </row>
    <row r="47" spans="1:11" x14ac:dyDescent="0.2">
      <c r="A47" s="93"/>
      <c r="B47" s="94"/>
      <c r="C47" s="94"/>
      <c r="D47" s="94"/>
      <c r="E47" s="94"/>
      <c r="F47" s="94"/>
      <c r="G47" s="94"/>
      <c r="H47" s="2"/>
      <c r="I47" s="5"/>
      <c r="J47" s="5"/>
    </row>
    <row r="48" spans="1:11" x14ac:dyDescent="0.2">
      <c r="A48" s="10" t="s">
        <v>15</v>
      </c>
      <c r="B48" s="1">
        <v>2013</v>
      </c>
      <c r="C48" s="1">
        <v>2014</v>
      </c>
      <c r="D48" s="1">
        <v>2015</v>
      </c>
      <c r="E48" s="1">
        <v>2016</v>
      </c>
      <c r="F48" s="1">
        <v>2017</v>
      </c>
      <c r="G48" s="1">
        <v>2018</v>
      </c>
      <c r="I48" s="5"/>
      <c r="J48" s="5"/>
    </row>
    <row r="49" spans="1:10" x14ac:dyDescent="0.2">
      <c r="A49" s="9"/>
      <c r="B49" s="3"/>
      <c r="C49" s="3"/>
      <c r="D49" s="3"/>
      <c r="E49" s="3"/>
      <c r="F49" s="3"/>
      <c r="G49" s="3"/>
      <c r="I49" s="5"/>
      <c r="J49" s="5"/>
    </row>
    <row r="50" spans="1:10" x14ac:dyDescent="0.2">
      <c r="A50" s="11" t="s">
        <v>16</v>
      </c>
      <c r="B50" s="51">
        <v>868893762</v>
      </c>
      <c r="C50" s="51">
        <v>863907397</v>
      </c>
      <c r="D50" s="51">
        <v>842859989</v>
      </c>
      <c r="E50" s="51">
        <v>909986167</v>
      </c>
      <c r="F50" s="51">
        <v>919954719</v>
      </c>
      <c r="G50" s="50">
        <v>933599059</v>
      </c>
      <c r="I50" s="64"/>
      <c r="J50" s="5"/>
    </row>
    <row r="51" spans="1:10" x14ac:dyDescent="0.2">
      <c r="A51" s="11" t="s">
        <v>17</v>
      </c>
      <c r="B51" s="49">
        <v>9914077.8244199976</v>
      </c>
      <c r="C51" s="49">
        <v>9857183.3997699991</v>
      </c>
      <c r="D51" s="49">
        <v>9241473.8695700001</v>
      </c>
      <c r="E51" s="49">
        <v>9994567.7061299998</v>
      </c>
      <c r="F51" s="50">
        <v>10109858.065089999</v>
      </c>
      <c r="G51" s="50">
        <v>9684223.0390070006</v>
      </c>
      <c r="I51" s="5"/>
      <c r="J51" s="5"/>
    </row>
    <row r="52" spans="1:10" x14ac:dyDescent="0.2">
      <c r="A52" s="11" t="s">
        <v>18</v>
      </c>
      <c r="B52" s="49">
        <v>1659402</v>
      </c>
      <c r="C52" s="49">
        <v>-56894.424649998546</v>
      </c>
      <c r="D52" s="49">
        <v>-615709.53019999899</v>
      </c>
      <c r="E52" s="49">
        <v>753093.83655999973</v>
      </c>
      <c r="F52" s="50">
        <v>115290.35895999894</v>
      </c>
      <c r="G52" s="50">
        <v>-425635.02608299814</v>
      </c>
      <c r="I52" s="5"/>
      <c r="J52" s="5"/>
    </row>
    <row r="53" spans="1:10" x14ac:dyDescent="0.2">
      <c r="A53" s="11" t="s">
        <v>19</v>
      </c>
      <c r="B53" s="17">
        <v>0.20100000000000001</v>
      </c>
      <c r="C53" s="17">
        <v>-5.7387510626412735E-3</v>
      </c>
      <c r="D53" s="17">
        <v>-6.2463028760768063E-2</v>
      </c>
      <c r="E53" s="17">
        <v>8.1490663414605397E-2</v>
      </c>
      <c r="F53" s="38">
        <v>1.1535302211148915E-2</v>
      </c>
      <c r="G53" s="38">
        <v>-4.2100989286164535E-2</v>
      </c>
      <c r="I53" s="5"/>
      <c r="J53" s="5"/>
    </row>
    <row r="54" spans="1:10" ht="5.65" customHeight="1" x14ac:dyDescent="0.2">
      <c r="A54" s="20"/>
      <c r="B54" s="33"/>
      <c r="C54" s="21"/>
      <c r="D54" s="21"/>
      <c r="E54" s="21"/>
      <c r="F54" s="21"/>
      <c r="G54" s="21"/>
      <c r="H54" s="2"/>
      <c r="I54" s="5"/>
      <c r="J54" s="5"/>
    </row>
    <row r="55" spans="1:10" ht="25.15" customHeight="1" x14ac:dyDescent="0.2">
      <c r="A55" s="98" t="s">
        <v>32</v>
      </c>
      <c r="B55" s="110"/>
      <c r="C55" s="110"/>
      <c r="D55" s="110"/>
      <c r="E55" s="110"/>
      <c r="F55" s="110"/>
      <c r="G55" s="110"/>
      <c r="H55" s="6"/>
      <c r="J55" s="5"/>
    </row>
    <row r="56" spans="1:10" x14ac:dyDescent="0.2">
      <c r="A56" s="20"/>
      <c r="B56" s="33"/>
      <c r="C56" s="21"/>
      <c r="D56" s="21"/>
      <c r="E56" s="21" t="s">
        <v>23</v>
      </c>
      <c r="F56" s="21"/>
      <c r="G56" s="25">
        <v>0.9</v>
      </c>
      <c r="H56" s="6"/>
      <c r="J56" s="5"/>
    </row>
    <row r="57" spans="1:10" x14ac:dyDescent="0.2">
      <c r="A57" s="20"/>
      <c r="B57" s="33"/>
      <c r="C57" s="21"/>
      <c r="D57" s="21"/>
      <c r="E57" s="21" t="s">
        <v>35</v>
      </c>
      <c r="F57" s="28"/>
      <c r="G57" s="25">
        <v>0.86</v>
      </c>
      <c r="H57" s="25">
        <v>0.86</v>
      </c>
      <c r="J57" s="5"/>
    </row>
    <row r="58" spans="1:10" x14ac:dyDescent="0.2">
      <c r="A58" s="20"/>
      <c r="D58" s="21"/>
      <c r="E58" s="21" t="s">
        <v>22</v>
      </c>
      <c r="F58" s="21"/>
      <c r="G58" s="25">
        <v>1.25</v>
      </c>
      <c r="H58" s="6"/>
      <c r="J58" s="5"/>
    </row>
    <row r="59" spans="1:10" x14ac:dyDescent="0.2">
      <c r="A59" s="20"/>
      <c r="D59" s="21"/>
      <c r="E59" s="21" t="s">
        <v>26</v>
      </c>
      <c r="F59" s="32"/>
      <c r="G59" s="25">
        <v>1.58</v>
      </c>
      <c r="H59" s="6"/>
      <c r="J59" s="5"/>
    </row>
    <row r="60" spans="1:10" x14ac:dyDescent="0.2">
      <c r="A60" s="20" t="s">
        <v>31</v>
      </c>
      <c r="D60" s="21"/>
      <c r="E60" s="21"/>
      <c r="F60" s="32"/>
      <c r="G60" s="25"/>
      <c r="H60" s="6"/>
      <c r="J60" s="5"/>
    </row>
    <row r="61" spans="1:10" x14ac:dyDescent="0.2">
      <c r="A61" s="20"/>
      <c r="D61" s="21"/>
      <c r="E61" s="21" t="s">
        <v>34</v>
      </c>
      <c r="F61" s="32"/>
      <c r="G61" s="25">
        <v>1</v>
      </c>
      <c r="H61" s="6"/>
      <c r="J61" s="5"/>
    </row>
    <row r="62" spans="1:10" ht="13.5" thickBot="1" x14ac:dyDescent="0.25">
      <c r="A62" s="29"/>
      <c r="B62" s="23"/>
      <c r="C62" s="23"/>
      <c r="D62" s="30"/>
      <c r="E62" s="30" t="s">
        <v>24</v>
      </c>
      <c r="F62" s="27"/>
      <c r="G62" s="31">
        <v>0.25</v>
      </c>
      <c r="H62" s="24"/>
      <c r="J62" s="5"/>
    </row>
    <row r="63" spans="1:10" ht="13.5" hidden="1" thickBot="1" x14ac:dyDescent="0.25">
      <c r="A63" s="22"/>
      <c r="B63" s="23"/>
      <c r="C63" s="23"/>
      <c r="D63" s="23"/>
      <c r="E63" s="23"/>
      <c r="F63" s="23"/>
      <c r="G63" s="26"/>
      <c r="H63" s="24"/>
      <c r="I63" s="24"/>
    </row>
    <row r="72" spans="2:7" hidden="1" x14ac:dyDescent="0.2"/>
    <row r="73" spans="2:7" hidden="1" x14ac:dyDescent="0.2">
      <c r="B73" s="19" t="e">
        <v>#REF!</v>
      </c>
      <c r="C73" s="19" t="e">
        <v>#REF!</v>
      </c>
      <c r="D73" s="19">
        <v>1043331908</v>
      </c>
      <c r="E73" s="19">
        <v>1034472025</v>
      </c>
      <c r="F73" s="19">
        <v>1015771396</v>
      </c>
      <c r="G73" s="19">
        <v>1075718806</v>
      </c>
    </row>
    <row r="74" spans="2:7" hidden="1" x14ac:dyDescent="0.2">
      <c r="B74" s="19" t="e">
        <v>#REF!</v>
      </c>
      <c r="C74" s="19" t="e">
        <v>#REF!</v>
      </c>
      <c r="D74" s="19">
        <v>224814903</v>
      </c>
      <c r="E74" s="19">
        <v>223627196</v>
      </c>
      <c r="F74" s="19">
        <v>226303556</v>
      </c>
      <c r="G74" s="19">
        <v>221567530</v>
      </c>
    </row>
    <row r="75" spans="2:7" hidden="1" x14ac:dyDescent="0.2">
      <c r="B75" s="19" t="e">
        <v>#REF!</v>
      </c>
      <c r="C75" s="19" t="e">
        <v>#REF!</v>
      </c>
      <c r="D75" s="19">
        <v>818517005</v>
      </c>
      <c r="E75" s="19">
        <v>810844829</v>
      </c>
      <c r="F75" s="19">
        <v>789467840</v>
      </c>
      <c r="G75" s="19">
        <v>854151276</v>
      </c>
    </row>
    <row r="76" spans="2:7" hidden="1" x14ac:dyDescent="0.2">
      <c r="B76" s="19" t="e">
        <v>#REF!</v>
      </c>
      <c r="C76" s="19" t="e">
        <v>#REF!</v>
      </c>
      <c r="D76" s="19">
        <v>50376757</v>
      </c>
      <c r="E76" s="19">
        <v>53062568</v>
      </c>
      <c r="F76" s="19">
        <v>53392149</v>
      </c>
      <c r="G76" s="19">
        <v>55834891</v>
      </c>
    </row>
    <row r="77" spans="2:7" hidden="1" x14ac:dyDescent="0.2">
      <c r="B77" s="19"/>
      <c r="C77" s="19"/>
      <c r="D77" s="19"/>
      <c r="E77" s="19"/>
      <c r="F77" s="19"/>
      <c r="G77" s="19"/>
    </row>
    <row r="78" spans="2:7" hidden="1" x14ac:dyDescent="0.2">
      <c r="B78" s="19" t="e">
        <v>#REF!</v>
      </c>
      <c r="C78" s="19" t="e">
        <v>#REF!</v>
      </c>
      <c r="D78" s="19">
        <v>50376757</v>
      </c>
      <c r="E78" s="19">
        <v>53062568</v>
      </c>
      <c r="F78" s="19">
        <v>53392149</v>
      </c>
      <c r="G78" s="19">
        <v>55834891</v>
      </c>
    </row>
    <row r="79" spans="2:7" hidden="1" x14ac:dyDescent="0.2">
      <c r="B79" s="19">
        <v>25356987</v>
      </c>
      <c r="C79" s="19">
        <v>26872212</v>
      </c>
      <c r="D79" s="19">
        <v>44087349</v>
      </c>
      <c r="E79" s="19">
        <v>50376757</v>
      </c>
      <c r="F79" s="19">
        <v>53062568</v>
      </c>
      <c r="G79" s="19">
        <v>53062568</v>
      </c>
    </row>
    <row r="80" spans="2:7" hidden="1" x14ac:dyDescent="0.2"/>
    <row r="81" spans="2:7" hidden="1" x14ac:dyDescent="0.2">
      <c r="B81" s="19" t="e">
        <v>#REF!</v>
      </c>
      <c r="C81" s="19" t="e">
        <v>#REF!</v>
      </c>
      <c r="D81" s="19">
        <v>6289408</v>
      </c>
      <c r="E81" s="19">
        <v>2685811</v>
      </c>
      <c r="F81" s="19">
        <v>329581</v>
      </c>
      <c r="G81" s="19">
        <v>2772323</v>
      </c>
    </row>
    <row r="82" spans="2:7" hidden="1" x14ac:dyDescent="0.2"/>
  </sheetData>
  <mergeCells count="9">
    <mergeCell ref="A28:G28"/>
    <mergeCell ref="A47:G47"/>
    <mergeCell ref="A55:G55"/>
    <mergeCell ref="A1:H1"/>
    <mergeCell ref="A3:G3"/>
    <mergeCell ref="A4:H4"/>
    <mergeCell ref="A5:H5"/>
    <mergeCell ref="A6:G6"/>
    <mergeCell ref="A8:G8"/>
  </mergeCells>
  <conditionalFormatting sqref="B17:G17 B19:G21 B25:G25 B27:G27">
    <cfRule type="cellIs" dxfId="12" priority="7" stopIfTrue="1" operator="notEqual">
      <formula>0</formula>
    </cfRule>
  </conditionalFormatting>
  <conditionalFormatting sqref="B36:G36 B38:G40 B44:G44 B46:G46">
    <cfRule type="cellIs" dxfId="11" priority="3" stopIfTrue="1" operator="notEqual">
      <formula>0</formula>
    </cfRule>
  </conditionalFormatting>
  <conditionalFormatting sqref="B50:G53">
    <cfRule type="cellIs" dxfId="10" priority="12" stopIfTrue="1" operator="notEqual">
      <formula>0</formula>
    </cfRule>
  </conditionalFormatting>
  <conditionalFormatting sqref="C54:G54 C56:G56 C57">
    <cfRule type="cellIs" dxfId="9" priority="20" stopIfTrue="1" operator="notEqual">
      <formula>0</formula>
    </cfRule>
  </conditionalFormatting>
  <conditionalFormatting sqref="C63:G63">
    <cfRule type="cellIs" dxfId="8" priority="19" stopIfTrue="1" operator="notEqual">
      <formula>0</formula>
    </cfRule>
  </conditionalFormatting>
  <conditionalFormatting sqref="D57:G62">
    <cfRule type="cellIs" dxfId="7" priority="1" stopIfTrue="1" operator="notEqual">
      <formula>0</formula>
    </cfRule>
  </conditionalFormatting>
  <conditionalFormatting sqref="H57">
    <cfRule type="cellIs" dxfId="6" priority="2" stopIfTrue="1" operator="notEqual">
      <formula>0</formula>
    </cfRule>
  </conditionalFormatting>
  <printOptions horizontalCentered="1"/>
  <pageMargins left="0.45" right="0.25" top="0.03" bottom="0.08" header="0.3" footer="0.17"/>
  <pageSetup orientation="portrait" r:id="rId1"/>
  <headerFooter alignWithMargins="0">
    <oddFooter xml:space="preserve">&amp;L&amp;"Arial,Bold"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0"/>
  <sheetViews>
    <sheetView topLeftCell="A7" zoomScale="190" zoomScaleNormal="190" workbookViewId="0">
      <selection sqref="A1:XFD1048576"/>
    </sheetView>
  </sheetViews>
  <sheetFormatPr defaultRowHeight="12.75" x14ac:dyDescent="0.2"/>
  <cols>
    <col min="1" max="1" width="19.85546875" customWidth="1"/>
    <col min="2" max="2" width="12.42578125" customWidth="1"/>
    <col min="3" max="3" width="13.140625" customWidth="1"/>
    <col min="4" max="4" width="12.5703125" customWidth="1"/>
    <col min="5" max="5" width="12.85546875" customWidth="1"/>
    <col min="6" max="6" width="13.28515625" customWidth="1"/>
    <col min="7" max="7" width="15" customWidth="1"/>
    <col min="8" max="8" width="0.42578125" customWidth="1"/>
    <col min="9" max="9" width="0.28515625" customWidth="1"/>
    <col min="11" max="11" width="10.140625" bestFit="1" customWidth="1"/>
  </cols>
  <sheetData>
    <row r="1" spans="1:9" ht="18" x14ac:dyDescent="0.25">
      <c r="A1" s="102" t="s">
        <v>12</v>
      </c>
      <c r="B1" s="103"/>
      <c r="C1" s="103"/>
      <c r="D1" s="103"/>
      <c r="E1" s="103"/>
      <c r="F1" s="103"/>
      <c r="G1" s="103"/>
      <c r="H1" s="111"/>
      <c r="I1" s="13"/>
    </row>
    <row r="2" spans="1:9" ht="4.1500000000000004" customHeight="1" x14ac:dyDescent="0.2">
      <c r="A2" s="5"/>
      <c r="H2" s="6"/>
      <c r="I2" s="6"/>
    </row>
    <row r="3" spans="1:9" x14ac:dyDescent="0.2">
      <c r="A3" s="104" t="s">
        <v>29</v>
      </c>
      <c r="B3" s="105"/>
      <c r="C3" s="105"/>
      <c r="D3" s="105"/>
      <c r="E3" s="105"/>
      <c r="F3" s="105"/>
      <c r="G3" s="105"/>
      <c r="H3" s="7"/>
      <c r="I3" s="6"/>
    </row>
    <row r="4" spans="1:9" x14ac:dyDescent="0.2">
      <c r="A4" s="104" t="s">
        <v>30</v>
      </c>
      <c r="B4" s="105"/>
      <c r="C4" s="105"/>
      <c r="D4" s="105"/>
      <c r="E4" s="105"/>
      <c r="F4" s="105"/>
      <c r="G4" s="105"/>
      <c r="H4" s="112"/>
      <c r="I4" s="6"/>
    </row>
    <row r="5" spans="1:9" x14ac:dyDescent="0.2">
      <c r="A5" s="104" t="s">
        <v>28</v>
      </c>
      <c r="B5" s="105"/>
      <c r="C5" s="105"/>
      <c r="D5" s="105"/>
      <c r="E5" s="105"/>
      <c r="F5" s="105"/>
      <c r="G5" s="105"/>
      <c r="H5" s="112"/>
      <c r="I5" s="6"/>
    </row>
    <row r="6" spans="1:9" x14ac:dyDescent="0.2">
      <c r="A6" s="104" t="s">
        <v>27</v>
      </c>
      <c r="B6" s="105"/>
      <c r="C6" s="105"/>
      <c r="D6" s="105"/>
      <c r="E6" s="105"/>
      <c r="F6" s="105"/>
      <c r="G6" s="105"/>
      <c r="H6" s="7"/>
      <c r="I6" s="6"/>
    </row>
    <row r="7" spans="1:9" ht="5.65" customHeight="1" x14ac:dyDescent="0.2">
      <c r="A7" s="8"/>
      <c r="B7" s="2"/>
      <c r="C7" s="2"/>
      <c r="D7" s="2"/>
      <c r="E7" s="2"/>
      <c r="F7" s="2"/>
      <c r="G7" s="2"/>
      <c r="H7" s="7"/>
      <c r="I7" s="6"/>
    </row>
    <row r="8" spans="1:9" ht="18" x14ac:dyDescent="0.25">
      <c r="A8" s="106" t="s">
        <v>25</v>
      </c>
      <c r="B8" s="107"/>
      <c r="C8" s="107"/>
      <c r="D8" s="107"/>
      <c r="E8" s="107"/>
      <c r="F8" s="107"/>
      <c r="G8" s="107"/>
      <c r="H8" s="7"/>
      <c r="I8" s="6"/>
    </row>
    <row r="9" spans="1:9" ht="6" customHeight="1" x14ac:dyDescent="0.2">
      <c r="A9" s="9"/>
      <c r="B9" s="3"/>
      <c r="C9" s="3"/>
      <c r="D9" s="3"/>
      <c r="E9" s="3"/>
      <c r="F9" s="3"/>
      <c r="G9" s="3"/>
      <c r="H9" s="7"/>
      <c r="I9" s="6"/>
    </row>
    <row r="10" spans="1:9" x14ac:dyDescent="0.2">
      <c r="A10" s="10" t="s">
        <v>14</v>
      </c>
      <c r="B10" s="1">
        <v>2012</v>
      </c>
      <c r="C10" s="1">
        <v>2013</v>
      </c>
      <c r="D10" s="1">
        <v>2014</v>
      </c>
      <c r="E10" s="1">
        <v>2015</v>
      </c>
      <c r="F10" s="1">
        <v>2016</v>
      </c>
      <c r="G10" s="1">
        <v>2017</v>
      </c>
    </row>
    <row r="11" spans="1:9" ht="7.9" customHeight="1" x14ac:dyDescent="0.2">
      <c r="A11" s="9"/>
      <c r="B11" s="3"/>
      <c r="C11" s="3"/>
      <c r="D11" s="3"/>
      <c r="E11" s="3"/>
      <c r="F11" s="3"/>
      <c r="G11" s="3"/>
    </row>
    <row r="12" spans="1:9" x14ac:dyDescent="0.2">
      <c r="A12" s="11" t="s">
        <v>0</v>
      </c>
      <c r="B12" s="52">
        <v>620916626</v>
      </c>
      <c r="C12" s="52">
        <v>611569108</v>
      </c>
      <c r="D12" s="52">
        <v>604266526</v>
      </c>
      <c r="E12" s="52">
        <v>615865782</v>
      </c>
      <c r="F12" s="52">
        <v>683768174</v>
      </c>
      <c r="G12" s="52">
        <v>699627394</v>
      </c>
    </row>
    <row r="13" spans="1:9" x14ac:dyDescent="0.2">
      <c r="A13" s="11" t="s">
        <v>1</v>
      </c>
      <c r="B13" s="41">
        <v>39791930</v>
      </c>
      <c r="C13" s="41">
        <v>42563000</v>
      </c>
      <c r="D13" s="41">
        <v>36375360</v>
      </c>
      <c r="E13" s="41">
        <v>26320630</v>
      </c>
      <c r="F13" s="41">
        <v>21008360</v>
      </c>
      <c r="G13" s="41">
        <v>16874210</v>
      </c>
    </row>
    <row r="14" spans="1:9" x14ac:dyDescent="0.2">
      <c r="A14" s="11" t="s">
        <v>2</v>
      </c>
      <c r="B14" s="41">
        <v>10710370</v>
      </c>
      <c r="C14" s="41">
        <v>9982240</v>
      </c>
      <c r="D14" s="41">
        <v>10169610</v>
      </c>
      <c r="E14" s="41">
        <v>9768590</v>
      </c>
      <c r="F14" s="41">
        <v>9117020</v>
      </c>
      <c r="G14" s="41">
        <v>9472780</v>
      </c>
    </row>
    <row r="15" spans="1:9" x14ac:dyDescent="0.2">
      <c r="A15" s="11" t="s">
        <v>3</v>
      </c>
      <c r="B15" s="41">
        <v>6403220</v>
      </c>
      <c r="C15" s="41">
        <v>7355550</v>
      </c>
      <c r="D15" s="41">
        <v>8380331</v>
      </c>
      <c r="E15" s="41">
        <v>8642291</v>
      </c>
      <c r="F15" s="41">
        <v>9545925</v>
      </c>
      <c r="G15" s="41">
        <v>7191738</v>
      </c>
    </row>
    <row r="16" spans="1:9" x14ac:dyDescent="0.2">
      <c r="A16" s="11" t="s">
        <v>11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7" spans="1:10" x14ac:dyDescent="0.2">
      <c r="A17" s="11" t="s">
        <v>4</v>
      </c>
      <c r="B17" s="42">
        <v>677822146</v>
      </c>
      <c r="C17" s="42">
        <v>671469898</v>
      </c>
      <c r="D17" s="42">
        <v>659191827</v>
      </c>
      <c r="E17" s="42">
        <v>660597293</v>
      </c>
      <c r="F17" s="43">
        <v>723439479</v>
      </c>
      <c r="G17" s="43">
        <v>733166122</v>
      </c>
    </row>
    <row r="18" spans="1:10" x14ac:dyDescent="0.2">
      <c r="A18" s="14" t="s">
        <v>5</v>
      </c>
      <c r="B18" s="41">
        <v>211649230</v>
      </c>
      <c r="C18" s="41">
        <v>199201204</v>
      </c>
      <c r="D18" s="41">
        <v>191748095</v>
      </c>
      <c r="E18" s="41">
        <v>198789651</v>
      </c>
      <c r="F18" s="41">
        <v>193588512</v>
      </c>
      <c r="G18" s="41">
        <v>201305643</v>
      </c>
    </row>
    <row r="19" spans="1:10" x14ac:dyDescent="0.2">
      <c r="A19" s="11" t="s">
        <v>6</v>
      </c>
      <c r="B19" s="42">
        <v>466172916</v>
      </c>
      <c r="C19" s="42">
        <v>472268694</v>
      </c>
      <c r="D19" s="42">
        <v>467443732</v>
      </c>
      <c r="E19" s="42">
        <v>461807642</v>
      </c>
      <c r="F19" s="43">
        <v>529850967</v>
      </c>
      <c r="G19" s="43">
        <v>531860479</v>
      </c>
    </row>
    <row r="20" spans="1:10" ht="22.5" x14ac:dyDescent="0.2">
      <c r="A20" s="18" t="s">
        <v>20</v>
      </c>
      <c r="B20" s="44">
        <v>43926748</v>
      </c>
      <c r="C20" s="44">
        <v>50211230</v>
      </c>
      <c r="D20" s="45">
        <v>52898593</v>
      </c>
      <c r="E20" s="45">
        <v>53243024</v>
      </c>
      <c r="F20" s="46">
        <v>55691230</v>
      </c>
      <c r="G20" s="46">
        <v>70102446</v>
      </c>
    </row>
    <row r="21" spans="1:10" x14ac:dyDescent="0.2">
      <c r="A21" s="18" t="s">
        <v>21</v>
      </c>
      <c r="B21" s="42">
        <v>510099664</v>
      </c>
      <c r="C21" s="42">
        <v>522479924</v>
      </c>
      <c r="D21" s="47">
        <v>520342325</v>
      </c>
      <c r="E21" s="47">
        <v>515050666</v>
      </c>
      <c r="F21" s="48">
        <v>585542197</v>
      </c>
      <c r="G21" s="48">
        <v>601962925</v>
      </c>
      <c r="I21" s="19"/>
    </row>
    <row r="22" spans="1:10" x14ac:dyDescent="0.2">
      <c r="A22" s="11"/>
      <c r="B22" s="4"/>
      <c r="C22" s="4"/>
      <c r="D22" s="4"/>
      <c r="E22" s="4"/>
      <c r="F22" s="34"/>
      <c r="G22" s="34"/>
    </row>
    <row r="23" spans="1:10" x14ac:dyDescent="0.2">
      <c r="A23" s="11" t="s">
        <v>7</v>
      </c>
      <c r="B23" s="12">
        <v>19.260000000000002</v>
      </c>
      <c r="C23" s="12">
        <v>21.04</v>
      </c>
      <c r="D23" s="12">
        <v>14.11</v>
      </c>
      <c r="E23" s="12">
        <v>13.75</v>
      </c>
      <c r="F23" s="12">
        <v>13.67</v>
      </c>
      <c r="G23" s="12">
        <v>13.44</v>
      </c>
    </row>
    <row r="24" spans="1:10" x14ac:dyDescent="0.2">
      <c r="A24" s="11" t="s">
        <v>8</v>
      </c>
      <c r="B24" s="12">
        <v>9.6</v>
      </c>
      <c r="C24" s="12">
        <v>9.6300000000000008</v>
      </c>
      <c r="D24" s="12">
        <v>2.7</v>
      </c>
      <c r="E24" s="12">
        <v>2.56</v>
      </c>
      <c r="F24" s="12">
        <v>2.48</v>
      </c>
      <c r="G24" s="12">
        <v>2.25</v>
      </c>
    </row>
    <row r="25" spans="1:10" x14ac:dyDescent="0.2">
      <c r="A25" s="11" t="s">
        <v>9</v>
      </c>
      <c r="B25" s="16">
        <v>9.6600000000000019</v>
      </c>
      <c r="C25" s="16">
        <v>11.409999999999998</v>
      </c>
      <c r="D25" s="16">
        <v>11.41</v>
      </c>
      <c r="E25" s="16">
        <v>11.19</v>
      </c>
      <c r="F25" s="35">
        <v>11.19</v>
      </c>
      <c r="G25" s="35">
        <v>11.19</v>
      </c>
      <c r="J25" s="39"/>
    </row>
    <row r="26" spans="1:10" ht="6" customHeight="1" x14ac:dyDescent="0.2">
      <c r="A26" s="11"/>
      <c r="B26" s="4"/>
      <c r="C26" s="4"/>
      <c r="D26" s="4"/>
      <c r="E26" s="4"/>
      <c r="F26" s="34"/>
      <c r="G26" s="34"/>
    </row>
    <row r="27" spans="1:10" x14ac:dyDescent="0.2">
      <c r="A27" s="11" t="s">
        <v>10</v>
      </c>
      <c r="B27" s="49">
        <v>4927562.7542400006</v>
      </c>
      <c r="C27" s="49">
        <v>5961495.932839999</v>
      </c>
      <c r="D27" s="49">
        <v>5937105.9282499999</v>
      </c>
      <c r="E27" s="49">
        <v>5763416.95254</v>
      </c>
      <c r="F27" s="50">
        <v>6552217.1844299994</v>
      </c>
      <c r="G27" s="50">
        <v>6735965.1307499995</v>
      </c>
    </row>
    <row r="28" spans="1:10" ht="7.9" customHeight="1" x14ac:dyDescent="0.2">
      <c r="A28" s="93"/>
      <c r="B28" s="94"/>
      <c r="C28" s="94"/>
      <c r="D28" s="94"/>
      <c r="E28" s="94"/>
      <c r="F28" s="94"/>
      <c r="G28" s="94"/>
      <c r="H28" s="7"/>
      <c r="I28" s="6"/>
    </row>
    <row r="29" spans="1:10" x14ac:dyDescent="0.2">
      <c r="A29" s="10" t="s">
        <v>13</v>
      </c>
      <c r="B29" s="1">
        <v>2012</v>
      </c>
      <c r="C29" s="1">
        <v>2013</v>
      </c>
      <c r="D29" s="1">
        <v>2014</v>
      </c>
      <c r="E29" s="1">
        <v>2015</v>
      </c>
      <c r="F29" s="1">
        <v>2016</v>
      </c>
      <c r="G29" s="1">
        <v>2017</v>
      </c>
    </row>
    <row r="30" spans="1:10" ht="7.5" customHeight="1" x14ac:dyDescent="0.2">
      <c r="A30" s="9"/>
      <c r="B30" s="3"/>
      <c r="C30" s="3"/>
      <c r="D30" s="3"/>
      <c r="E30" s="3"/>
      <c r="F30" s="37"/>
      <c r="G30" s="37"/>
    </row>
    <row r="31" spans="1:10" x14ac:dyDescent="0.2">
      <c r="A31" s="11" t="s">
        <v>0</v>
      </c>
      <c r="B31" s="52">
        <v>338197893</v>
      </c>
      <c r="C31" s="52">
        <v>339188275</v>
      </c>
      <c r="D31" s="52">
        <v>348261290</v>
      </c>
      <c r="E31" s="52">
        <v>334686993</v>
      </c>
      <c r="F31" s="52">
        <v>336579517</v>
      </c>
      <c r="G31" s="52">
        <v>330695652</v>
      </c>
      <c r="J31" s="36"/>
    </row>
    <row r="32" spans="1:10" x14ac:dyDescent="0.2">
      <c r="A32" s="11" t="s">
        <v>1</v>
      </c>
      <c r="B32" s="41">
        <v>30253820</v>
      </c>
      <c r="C32" s="41">
        <v>31836290</v>
      </c>
      <c r="D32" s="41">
        <v>26223980</v>
      </c>
      <c r="E32" s="41">
        <v>19701900</v>
      </c>
      <c r="F32" s="41">
        <v>14974280</v>
      </c>
      <c r="G32" s="41">
        <v>11469470</v>
      </c>
    </row>
    <row r="33" spans="1:10" x14ac:dyDescent="0.2">
      <c r="A33" s="11" t="s">
        <v>2</v>
      </c>
      <c r="B33" s="41">
        <v>854040</v>
      </c>
      <c r="C33" s="41">
        <v>805910</v>
      </c>
      <c r="D33" s="41">
        <v>777350</v>
      </c>
      <c r="E33" s="41">
        <v>785210</v>
      </c>
      <c r="F33" s="41">
        <v>725530</v>
      </c>
      <c r="G33" s="41">
        <v>783700</v>
      </c>
    </row>
    <row r="34" spans="1:10" x14ac:dyDescent="0.2">
      <c r="A34" s="11" t="s">
        <v>3</v>
      </c>
      <c r="B34" s="41">
        <v>0</v>
      </c>
      <c r="C34" s="41">
        <v>31535</v>
      </c>
      <c r="D34" s="41">
        <v>17578</v>
      </c>
      <c r="E34" s="41">
        <v>0</v>
      </c>
      <c r="F34" s="41">
        <v>0</v>
      </c>
      <c r="G34" s="41">
        <v>0</v>
      </c>
    </row>
    <row r="35" spans="1:10" x14ac:dyDescent="0.2">
      <c r="A35" s="11" t="s">
        <v>11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10" x14ac:dyDescent="0.2">
      <c r="A36" s="11" t="s">
        <v>4</v>
      </c>
      <c r="B36" s="42">
        <v>369305753</v>
      </c>
      <c r="C36" s="42">
        <v>371862010</v>
      </c>
      <c r="D36" s="42">
        <v>375280198</v>
      </c>
      <c r="E36" s="42">
        <v>355174103</v>
      </c>
      <c r="F36" s="43">
        <v>352279327</v>
      </c>
      <c r="G36" s="43">
        <v>342948822</v>
      </c>
    </row>
    <row r="37" spans="1:10" x14ac:dyDescent="0.2">
      <c r="A37" s="15" t="s">
        <v>5</v>
      </c>
      <c r="B37" s="41">
        <v>25044674</v>
      </c>
      <c r="C37" s="41">
        <v>25613699</v>
      </c>
      <c r="D37" s="41">
        <v>31879101</v>
      </c>
      <c r="E37" s="41">
        <v>27513905</v>
      </c>
      <c r="F37" s="41">
        <v>27979018</v>
      </c>
      <c r="G37" s="41">
        <v>25155636</v>
      </c>
    </row>
    <row r="38" spans="1:10" x14ac:dyDescent="0.2">
      <c r="A38" s="11" t="s">
        <v>6</v>
      </c>
      <c r="B38" s="42">
        <v>344261079</v>
      </c>
      <c r="C38" s="42">
        <v>346248311</v>
      </c>
      <c r="D38" s="42">
        <v>343401097</v>
      </c>
      <c r="E38" s="42">
        <v>327660198</v>
      </c>
      <c r="F38" s="43">
        <v>324300309</v>
      </c>
      <c r="G38" s="43">
        <v>317793186</v>
      </c>
    </row>
    <row r="39" spans="1:10" ht="22.5" x14ac:dyDescent="0.2">
      <c r="A39" s="18" t="s">
        <v>20</v>
      </c>
      <c r="B39" s="44">
        <v>160601</v>
      </c>
      <c r="C39" s="44">
        <v>165527</v>
      </c>
      <c r="D39" s="45">
        <v>163975</v>
      </c>
      <c r="E39" s="45">
        <v>149125</v>
      </c>
      <c r="F39" s="46">
        <v>143661</v>
      </c>
      <c r="G39" s="46">
        <v>198608</v>
      </c>
    </row>
    <row r="40" spans="1:10" x14ac:dyDescent="0.2">
      <c r="A40" s="18" t="s">
        <v>21</v>
      </c>
      <c r="B40" s="42">
        <v>344421680</v>
      </c>
      <c r="C40" s="42">
        <v>346413838</v>
      </c>
      <c r="D40" s="47">
        <v>343565072</v>
      </c>
      <c r="E40" s="47">
        <v>327809323</v>
      </c>
      <c r="F40" s="48">
        <v>324443970</v>
      </c>
      <c r="G40" s="48">
        <v>317991794</v>
      </c>
      <c r="I40" s="19"/>
    </row>
    <row r="41" spans="1:10" x14ac:dyDescent="0.2">
      <c r="A41" s="11"/>
      <c r="B41" s="4"/>
      <c r="C41" s="4"/>
      <c r="D41" s="4"/>
      <c r="E41" s="4"/>
      <c r="F41" s="34"/>
      <c r="G41" s="34"/>
    </row>
    <row r="42" spans="1:10" x14ac:dyDescent="0.2">
      <c r="A42" s="11" t="s">
        <v>7</v>
      </c>
      <c r="B42" s="12">
        <v>19.260000000000002</v>
      </c>
      <c r="C42" s="12">
        <v>21.04</v>
      </c>
      <c r="D42" s="12">
        <v>14.11</v>
      </c>
      <c r="E42" s="12">
        <v>13.75</v>
      </c>
      <c r="F42" s="12">
        <v>13.67</v>
      </c>
      <c r="G42" s="12">
        <v>13.44</v>
      </c>
    </row>
    <row r="43" spans="1:10" x14ac:dyDescent="0.2">
      <c r="A43" s="11" t="s">
        <v>8</v>
      </c>
      <c r="B43" s="12">
        <v>9.6</v>
      </c>
      <c r="C43" s="12">
        <v>9.6300000000000008</v>
      </c>
      <c r="D43" s="12">
        <v>2.7</v>
      </c>
      <c r="E43" s="12">
        <v>3.14</v>
      </c>
      <c r="F43" s="12">
        <v>3.06</v>
      </c>
      <c r="G43" s="12">
        <v>2.83</v>
      </c>
      <c r="I43" s="39"/>
    </row>
    <row r="44" spans="1:10" x14ac:dyDescent="0.2">
      <c r="A44" s="11" t="s">
        <v>9</v>
      </c>
      <c r="B44" s="16">
        <v>9.6600000000000019</v>
      </c>
      <c r="C44" s="16">
        <v>11.409999999999998</v>
      </c>
      <c r="D44" s="16">
        <v>11.41</v>
      </c>
      <c r="E44" s="16">
        <v>10.61</v>
      </c>
      <c r="F44" s="40">
        <v>10.61</v>
      </c>
      <c r="G44" s="40">
        <v>10.61</v>
      </c>
      <c r="I44" s="39"/>
      <c r="J44" s="39"/>
    </row>
    <row r="45" spans="1:10" x14ac:dyDescent="0.2">
      <c r="A45" s="11"/>
      <c r="B45" s="4"/>
      <c r="C45" s="4"/>
      <c r="D45" s="4"/>
      <c r="E45" s="4"/>
      <c r="F45" s="34"/>
      <c r="G45" s="34"/>
    </row>
    <row r="46" spans="1:10" x14ac:dyDescent="0.2">
      <c r="A46" s="11" t="s">
        <v>10</v>
      </c>
      <c r="B46" s="49">
        <v>3327113.4288000008</v>
      </c>
      <c r="C46" s="49">
        <v>3952581.8915799996</v>
      </c>
      <c r="D46" s="49">
        <v>3920077.4715200001</v>
      </c>
      <c r="E46" s="49">
        <v>3478056.9170299997</v>
      </c>
      <c r="F46" s="50">
        <v>3442350.5216999999</v>
      </c>
      <c r="G46" s="50">
        <v>3373892.9343399997</v>
      </c>
    </row>
    <row r="47" spans="1:10" x14ac:dyDescent="0.2">
      <c r="A47" s="93"/>
      <c r="B47" s="94"/>
      <c r="C47" s="94"/>
      <c r="D47" s="94"/>
      <c r="E47" s="94"/>
      <c r="F47" s="94"/>
      <c r="G47" s="94"/>
      <c r="H47" s="7"/>
      <c r="I47" s="6"/>
    </row>
    <row r="48" spans="1:10" x14ac:dyDescent="0.2">
      <c r="A48" s="10" t="s">
        <v>15</v>
      </c>
      <c r="B48" s="1">
        <v>2012</v>
      </c>
      <c r="C48" s="1">
        <v>2013</v>
      </c>
      <c r="D48" s="1">
        <v>2014</v>
      </c>
      <c r="E48" s="1">
        <v>2015</v>
      </c>
      <c r="F48" s="1">
        <v>2016</v>
      </c>
      <c r="G48" s="1">
        <v>2017</v>
      </c>
      <c r="H48" s="6"/>
    </row>
    <row r="49" spans="1:9" x14ac:dyDescent="0.2">
      <c r="A49" s="9"/>
      <c r="B49" s="3"/>
      <c r="C49" s="3"/>
      <c r="D49" s="3"/>
      <c r="E49" s="3"/>
      <c r="F49" s="3"/>
      <c r="G49" s="3"/>
      <c r="H49" s="6"/>
    </row>
    <row r="50" spans="1:9" x14ac:dyDescent="0.2">
      <c r="A50" s="11" t="s">
        <v>16</v>
      </c>
      <c r="B50" s="51">
        <v>854521344</v>
      </c>
      <c r="C50" s="51">
        <v>868893762</v>
      </c>
      <c r="D50" s="51">
        <v>863907397</v>
      </c>
      <c r="E50" s="51">
        <v>842859989</v>
      </c>
      <c r="F50" s="51">
        <v>909986167</v>
      </c>
      <c r="G50" s="50">
        <v>919954719</v>
      </c>
      <c r="I50" s="19"/>
    </row>
    <row r="51" spans="1:9" x14ac:dyDescent="0.2">
      <c r="A51" s="11" t="s">
        <v>17</v>
      </c>
      <c r="B51" s="49">
        <v>8254676.1830400014</v>
      </c>
      <c r="C51" s="49">
        <v>9914077.8244199976</v>
      </c>
      <c r="D51" s="49">
        <v>9857183.3997699991</v>
      </c>
      <c r="E51" s="49">
        <v>9241473.8695700001</v>
      </c>
      <c r="F51" s="50">
        <v>9994567.7061299998</v>
      </c>
      <c r="G51" s="50">
        <v>10109858.065089999</v>
      </c>
    </row>
    <row r="52" spans="1:9" x14ac:dyDescent="0.2">
      <c r="A52" s="11" t="s">
        <v>18</v>
      </c>
      <c r="B52" s="49">
        <v>611589.18304000143</v>
      </c>
      <c r="C52" s="49">
        <v>1659401.6413799962</v>
      </c>
      <c r="D52" s="49">
        <v>-56894.424649998546</v>
      </c>
      <c r="E52" s="49">
        <v>-615709.53019999899</v>
      </c>
      <c r="F52" s="50">
        <v>753093.83655999973</v>
      </c>
      <c r="G52" s="50">
        <v>115290.35895999894</v>
      </c>
    </row>
    <row r="53" spans="1:9" x14ac:dyDescent="0.2">
      <c r="A53" s="11" t="s">
        <v>19</v>
      </c>
      <c r="B53" s="17">
        <v>8.0018608062423127E-2</v>
      </c>
      <c r="C53" s="17">
        <v>0.20102564953297514</v>
      </c>
      <c r="D53" s="17">
        <v>-5.7387510626412735E-3</v>
      </c>
      <c r="E53" s="17">
        <v>-6.2463028760768063E-2</v>
      </c>
      <c r="F53" s="38">
        <v>8.1490663414605397E-2</v>
      </c>
      <c r="G53" s="38">
        <v>1.1535302211148915E-2</v>
      </c>
    </row>
    <row r="54" spans="1:9" ht="5.65" customHeight="1" x14ac:dyDescent="0.2">
      <c r="A54" s="20"/>
      <c r="B54" s="33"/>
      <c r="C54" s="21"/>
      <c r="D54" s="21"/>
      <c r="E54" s="21"/>
      <c r="F54" s="21"/>
      <c r="G54" s="21"/>
      <c r="H54" s="7"/>
      <c r="I54" s="6"/>
    </row>
    <row r="55" spans="1:9" ht="25.15" customHeight="1" x14ac:dyDescent="0.2">
      <c r="A55" s="98" t="s">
        <v>32</v>
      </c>
      <c r="B55" s="110"/>
      <c r="C55" s="110"/>
      <c r="D55" s="110"/>
      <c r="E55" s="110"/>
      <c r="F55" s="110"/>
      <c r="G55" s="110"/>
      <c r="H55" s="6"/>
      <c r="I55" s="6"/>
    </row>
    <row r="56" spans="1:9" x14ac:dyDescent="0.2">
      <c r="A56" s="20"/>
      <c r="B56" s="33"/>
      <c r="C56" s="21"/>
      <c r="D56" s="21"/>
      <c r="E56" s="21" t="s">
        <v>23</v>
      </c>
      <c r="F56" s="21"/>
      <c r="G56" s="25">
        <v>0.9</v>
      </c>
      <c r="H56" s="6"/>
      <c r="I56" s="6"/>
    </row>
    <row r="57" spans="1:9" x14ac:dyDescent="0.2">
      <c r="A57" s="20"/>
      <c r="B57" s="33"/>
      <c r="C57" s="21"/>
      <c r="D57" s="21"/>
      <c r="E57" s="21" t="s">
        <v>22</v>
      </c>
      <c r="F57" s="21"/>
      <c r="G57" s="25">
        <v>1.25</v>
      </c>
      <c r="H57" s="6"/>
      <c r="I57" s="6"/>
    </row>
    <row r="58" spans="1:9" x14ac:dyDescent="0.2">
      <c r="A58" s="20"/>
      <c r="D58" s="21"/>
      <c r="E58" s="21" t="s">
        <v>26</v>
      </c>
      <c r="F58" s="32"/>
      <c r="G58" s="25">
        <v>1.75</v>
      </c>
      <c r="H58" s="6"/>
      <c r="I58" s="6"/>
    </row>
    <row r="59" spans="1:9" x14ac:dyDescent="0.2">
      <c r="A59" s="20" t="s">
        <v>31</v>
      </c>
      <c r="D59" s="21"/>
      <c r="E59" s="21"/>
      <c r="F59" s="28"/>
      <c r="G59" s="25"/>
      <c r="H59" s="6"/>
      <c r="I59" s="6"/>
    </row>
    <row r="60" spans="1:9" ht="13.5" thickBot="1" x14ac:dyDescent="0.25">
      <c r="A60" s="29"/>
      <c r="B60" s="23"/>
      <c r="C60" s="23"/>
      <c r="D60" s="30"/>
      <c r="E60" s="30" t="s">
        <v>24</v>
      </c>
      <c r="F60" s="27"/>
      <c r="G60" s="31">
        <v>0.25</v>
      </c>
      <c r="H60" s="24"/>
      <c r="I60" s="6"/>
    </row>
    <row r="61" spans="1:9" ht="13.5" hidden="1" thickBot="1" x14ac:dyDescent="0.25">
      <c r="A61" s="22"/>
      <c r="B61" s="23"/>
      <c r="C61" s="23"/>
      <c r="D61" s="23"/>
      <c r="E61" s="23"/>
      <c r="F61" s="23"/>
      <c r="G61" s="26"/>
      <c r="H61" s="24"/>
      <c r="I61" s="24"/>
    </row>
    <row r="70" spans="2:7" hidden="1" x14ac:dyDescent="0.2"/>
    <row r="71" spans="2:7" hidden="1" x14ac:dyDescent="0.2">
      <c r="B71" s="19" t="e">
        <v>#REF!</v>
      </c>
      <c r="C71" s="19" t="e">
        <v>#REF!</v>
      </c>
      <c r="D71" s="19">
        <v>1047127899</v>
      </c>
      <c r="E71" s="19">
        <v>1043331908</v>
      </c>
      <c r="F71" s="19">
        <v>1034472025</v>
      </c>
      <c r="G71" s="19">
        <v>1015771396</v>
      </c>
    </row>
    <row r="72" spans="2:7" hidden="1" x14ac:dyDescent="0.2">
      <c r="B72" s="19" t="e">
        <v>#REF!</v>
      </c>
      <c r="C72" s="19" t="e">
        <v>#REF!</v>
      </c>
      <c r="D72" s="19">
        <v>236693904</v>
      </c>
      <c r="E72" s="19">
        <v>224814903</v>
      </c>
      <c r="F72" s="19">
        <v>223627196</v>
      </c>
      <c r="G72" s="19">
        <v>226303556</v>
      </c>
    </row>
    <row r="73" spans="2:7" hidden="1" x14ac:dyDescent="0.2">
      <c r="B73" s="19" t="e">
        <v>#REF!</v>
      </c>
      <c r="C73" s="19" t="e">
        <v>#REF!</v>
      </c>
      <c r="D73" s="19">
        <v>810433995</v>
      </c>
      <c r="E73" s="19">
        <v>818517005</v>
      </c>
      <c r="F73" s="19">
        <v>810844829</v>
      </c>
      <c r="G73" s="19">
        <v>789467840</v>
      </c>
    </row>
    <row r="74" spans="2:7" hidden="1" x14ac:dyDescent="0.2">
      <c r="B74" s="19" t="e">
        <v>#REF!</v>
      </c>
      <c r="C74" s="19" t="e">
        <v>#REF!</v>
      </c>
      <c r="D74" s="19">
        <v>44087349</v>
      </c>
      <c r="E74" s="19">
        <v>50376757</v>
      </c>
      <c r="F74" s="19">
        <v>53062568</v>
      </c>
      <c r="G74" s="19">
        <v>53392149</v>
      </c>
    </row>
    <row r="75" spans="2:7" hidden="1" x14ac:dyDescent="0.2">
      <c r="B75" s="19"/>
      <c r="C75" s="19"/>
      <c r="D75" s="19"/>
      <c r="E75" s="19"/>
      <c r="F75" s="19"/>
      <c r="G75" s="19"/>
    </row>
    <row r="76" spans="2:7" hidden="1" x14ac:dyDescent="0.2">
      <c r="B76" s="19" t="e">
        <v>#REF!</v>
      </c>
      <c r="C76" s="19" t="e">
        <v>#REF!</v>
      </c>
      <c r="D76" s="19">
        <v>44087349</v>
      </c>
      <c r="E76" s="19">
        <v>50376757</v>
      </c>
      <c r="F76" s="19">
        <v>53062568</v>
      </c>
      <c r="G76" s="19">
        <v>53392149</v>
      </c>
    </row>
    <row r="77" spans="2:7" hidden="1" x14ac:dyDescent="0.2">
      <c r="B77" s="19">
        <v>25356987</v>
      </c>
      <c r="C77" s="19">
        <v>26872212</v>
      </c>
      <c r="D77" s="19">
        <v>44087349</v>
      </c>
      <c r="E77" s="19">
        <v>50376757</v>
      </c>
      <c r="F77" s="19">
        <v>53062568</v>
      </c>
      <c r="G77" s="19">
        <v>53062568</v>
      </c>
    </row>
    <row r="78" spans="2:7" hidden="1" x14ac:dyDescent="0.2"/>
    <row r="79" spans="2:7" hidden="1" x14ac:dyDescent="0.2">
      <c r="B79" s="19" t="e">
        <v>#REF!</v>
      </c>
      <c r="C79" s="19" t="e">
        <v>#REF!</v>
      </c>
      <c r="D79" s="19">
        <v>0</v>
      </c>
      <c r="E79" s="19">
        <v>0</v>
      </c>
      <c r="F79" s="19">
        <v>0</v>
      </c>
      <c r="G79" s="19">
        <v>329581</v>
      </c>
    </row>
    <row r="80" spans="2:7" hidden="1" x14ac:dyDescent="0.2"/>
  </sheetData>
  <mergeCells count="9">
    <mergeCell ref="A55:G55"/>
    <mergeCell ref="A1:H1"/>
    <mergeCell ref="A4:H4"/>
    <mergeCell ref="A47:G47"/>
    <mergeCell ref="A8:G8"/>
    <mergeCell ref="A5:H5"/>
    <mergeCell ref="A28:G28"/>
    <mergeCell ref="A3:G3"/>
    <mergeCell ref="A6:G6"/>
  </mergeCells>
  <phoneticPr fontId="0" type="noConversion"/>
  <conditionalFormatting sqref="B17:G17 B19:G21 B25:G25 B27:G27">
    <cfRule type="cellIs" dxfId="5" priority="4" stopIfTrue="1" operator="notEqual">
      <formula>0</formula>
    </cfRule>
  </conditionalFormatting>
  <conditionalFormatting sqref="B36:G36 B38:G40">
    <cfRule type="cellIs" dxfId="4" priority="3" stopIfTrue="1" operator="notEqual">
      <formula>0</formula>
    </cfRule>
  </conditionalFormatting>
  <conditionalFormatting sqref="B44:G44 B46:G46">
    <cfRule type="cellIs" dxfId="3" priority="2" stopIfTrue="1" operator="notEqual">
      <formula>0</formula>
    </cfRule>
  </conditionalFormatting>
  <conditionalFormatting sqref="B50:G53">
    <cfRule type="cellIs" dxfId="2" priority="1" stopIfTrue="1" operator="notEqual">
      <formula>0</formula>
    </cfRule>
  </conditionalFormatting>
  <conditionalFormatting sqref="C54:G54 C56:G57 D58:G60">
    <cfRule type="cellIs" dxfId="1" priority="14" stopIfTrue="1" operator="notEqual">
      <formula>0</formula>
    </cfRule>
  </conditionalFormatting>
  <conditionalFormatting sqref="C61:G61">
    <cfRule type="cellIs" dxfId="0" priority="13" stopIfTrue="1" operator="notEqual">
      <formula>0</formula>
    </cfRule>
  </conditionalFormatting>
  <printOptions horizontalCentered="1"/>
  <pageMargins left="0.45" right="0.25" top="0.03" bottom="0.08" header="0.3" footer="0.17"/>
  <pageSetup orientation="portrait" r:id="rId1"/>
  <headerFooter alignWithMargins="0">
    <oddFooter xml:space="preserve">&amp;L&amp;"Arial,Bold"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190" zoomScaleNormal="190" workbookViewId="0">
      <selection sqref="A1:XFD1048576"/>
    </sheetView>
  </sheetViews>
  <sheetFormatPr defaultRowHeight="12.75" x14ac:dyDescent="0.2"/>
  <sheetData/>
  <printOptions horizontalCentered="1"/>
  <pageMargins left="0.45" right="0.25" top="0.03" bottom="0.08" header="0.3" footer="0.17"/>
  <pageSetup orientation="portrait" horizontalDpi="300" r:id="rId1"/>
  <headerFooter alignWithMargins="0">
    <oddFooter xml:space="preserve">&amp;L&amp;"Arial,Bold"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2024</vt:lpstr>
      <vt:lpstr>2023</vt:lpstr>
      <vt:lpstr>2022</vt:lpstr>
      <vt:lpstr>2020</vt:lpstr>
      <vt:lpstr>2019</vt:lpstr>
      <vt:lpstr>2017</vt:lpstr>
      <vt:lpstr>2016</vt:lpstr>
      <vt:lpstr>2015</vt:lpstr>
      <vt:lpstr>Sheet2</vt:lpstr>
      <vt:lpstr>'2016'!Print_Area</vt:lpstr>
      <vt:lpstr>'2017'!Print_Area</vt:lpstr>
      <vt:lpstr>'2019'!Print_Area</vt:lpstr>
      <vt:lpstr>'2020'!Print_Area</vt:lpstr>
      <vt:lpstr>'2022'!Print_Area</vt:lpstr>
      <vt:lpstr>'2023'!Print_Area</vt:lpstr>
      <vt:lpstr>'2024'!Print_Area</vt:lpstr>
    </vt:vector>
  </TitlesOfParts>
  <Company>Georgia Dept of Revnue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Revenue Employee</dc:creator>
  <cp:lastModifiedBy>A Thomas</cp:lastModifiedBy>
  <cp:lastPrinted>2024-08-05T18:13:47Z</cp:lastPrinted>
  <dcterms:created xsi:type="dcterms:W3CDTF">2002-01-10T17:12:50Z</dcterms:created>
  <dcterms:modified xsi:type="dcterms:W3CDTF">2024-08-05T18:16:49Z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bName">
    <vt:lpwstr>Forms etc. to be completed</vt:lpwstr>
  </property>
  <property fmtid="{D5CDD505-2E9C-101B-9397-08002B2CF9AE}" pid="3" name="tabIndex">
    <vt:lpwstr/>
  </property>
  <property fmtid="{D5CDD505-2E9C-101B-9397-08002B2CF9AE}" pid="4" name="workpaperIndex">
    <vt:lpwstr>2021-7.1</vt:lpwstr>
  </property>
  <property fmtid="{D5CDD505-2E9C-101B-9397-08002B2CF9AE}" pid="5" name="Version">
    <vt:i4>20</vt:i4>
  </property>
</Properties>
</file>